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filterPrivacy="1" defaultThemeVersion="124226"/>
  <xr:revisionPtr revIDLastSave="0" documentId="13_ncr:1_{43CE99EE-DDA3-4628-B608-1C49ED3460E0}" xr6:coauthVersionLast="47" xr6:coauthVersionMax="47" xr10:uidLastSave="{00000000-0000-0000-0000-000000000000}"/>
  <bookViews>
    <workbookView xWindow="28680" yWindow="-120" windowWidth="29040" windowHeight="15840" xr2:uid="{00000000-000D-0000-FFFF-FFFF00000000}"/>
  </bookViews>
  <sheets>
    <sheet name="Skaičiuoklė" sheetId="5" r:id="rId1"/>
    <sheet name="Darbų įkainiai" sheetId="4" r:id="rId2"/>
    <sheet name="Sistelos koeficientai" sheetId="6" r:id="rId3"/>
  </sheets>
  <calcPr calcId="181029" fullPrecision="0"/>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 i="4" l="1"/>
  <c r="F4" i="4"/>
  <c r="F5" i="4"/>
  <c r="F6"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2" i="4"/>
  <c r="A9" i="6"/>
  <c r="B8" i="6"/>
  <c r="A8" i="6"/>
  <c r="R4" i="6"/>
  <c r="Q4" i="6"/>
  <c r="P4" i="6"/>
  <c r="O4" i="6"/>
  <c r="N4" i="6"/>
  <c r="M4" i="6"/>
  <c r="L4" i="6"/>
  <c r="K4" i="6"/>
  <c r="J4" i="6"/>
  <c r="I4" i="6"/>
  <c r="H4" i="6"/>
  <c r="G4" i="6"/>
  <c r="F4" i="6"/>
  <c r="E4" i="6"/>
  <c r="D4" i="6"/>
  <c r="C4" i="6"/>
  <c r="B4" i="6"/>
  <c r="F106" i="4" l="1"/>
  <c r="C1" i="5" s="1"/>
  <c r="A7" i="6" l="1"/>
  <c r="B11" i="6" s="1"/>
  <c r="C2" i="5" s="1"/>
  <c r="C3" i="5" s="1"/>
  <c r="C4" i="5" s="1"/>
  <c r="C5" i="5" l="1"/>
</calcChain>
</file>

<file path=xl/sharedStrings.xml><?xml version="1.0" encoding="utf-8"?>
<sst xmlns="http://schemas.openxmlformats.org/spreadsheetml/2006/main" count="266" uniqueCount="170">
  <si>
    <t>Eil. Nr.</t>
  </si>
  <si>
    <t>Darbų pavadinimas</t>
  </si>
  <si>
    <t>Mato vnt.</t>
  </si>
  <si>
    <t>m</t>
  </si>
  <si>
    <t>vnt.</t>
  </si>
  <si>
    <t>t</t>
  </si>
  <si>
    <t>PVM:</t>
  </si>
  <si>
    <t>m²</t>
  </si>
  <si>
    <t>Darbų įkainiai</t>
  </si>
  <si>
    <t>A</t>
  </si>
  <si>
    <t>Sistelos koeficientai</t>
  </si>
  <si>
    <t>B</t>
  </si>
  <si>
    <t>Pasiūlymo kaina (A*×0,9+B**×0,10) Eur be PVM VISO:</t>
  </si>
  <si>
    <t>Pasiūlymo kaina Eur su PVM VISO:</t>
  </si>
  <si>
    <t>**  (B) nurodoma kortelės "Sistelos koeficientai" laukelio B11 reikšmė</t>
  </si>
  <si>
    <t>Iš viso siūloma sąmatinė vertė visam sąlyginiam darbų kiekiui su priskaičiavimais, Eur be PVM (3)</t>
  </si>
  <si>
    <t>Siūloma remonto darbų tiesioginių išlaidų vertė su priskaičiavimais už vnt.,  Eur be PVM (1)</t>
  </si>
  <si>
    <t>Siūloma sąmatinė vertė visam sąlyginiam darbų kiekiui su priskaičiavimais, Eur be PVM (2)</t>
  </si>
  <si>
    <t>m³</t>
  </si>
  <si>
    <t>(1) Rangovas nurodydamas siūlomas remonto darbų tiesioginių išlaidų vertes su priskaičiavimais turi siūlyti tiesioginių išlaidų vertes (darbas, medžiagos, mechanizmai, ITD darbo užmokestis, kt.) su visais priskaičiavimais. Su visais priskaičiavimais - iš viso tiesioginės ir netiesioginės išlaidos.</t>
  </si>
  <si>
    <t>(2) Siūloma sąmatinė vertė visam sąlyginiam darbų kiekiui su priskaičiavimais, Eur be PVM apskaičiuota Sąlyginį kiekį padauginus iš siūlomos remonto darbų tiesioginių išlaidų vertės su priskaičiavimais už vnt., Eur be PVM (F  = D x E).</t>
  </si>
  <si>
    <t>(4) Nurodytas sąlyginis kiekis nėra įsipareigojimas pirkti konkretų kiekį ar bet kokią jo dalį. Sąlyginis kiekis naudojamas iš viso siūlomos sąmatinės vertės visam sąlyginiam darbų kiekiui su priskaičiavimais, Eur be PVM, apskaičiavimui, t. y. siekiant nustatyti Laimėtoją.</t>
  </si>
  <si>
    <t xml:space="preserve">(5) Sutartis bus sudaroma Preliminariai pirkimo vertei, Užsakovas teiks daugkartinius užsakymus, kurie bus apmokami pagal E stulpelio įkainius. </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</si>
  <si>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</si>
  <si>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</si>
  <si>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</si>
  <si>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</si>
  <si>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</si>
  <si>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</si>
  <si>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</si>
  <si>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</si>
  <si>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</si>
  <si>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</si>
  <si>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</si>
  <si>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</si>
  <si>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</si>
  <si>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</si>
  <si>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</si>
  <si>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</si>
  <si>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</si>
  <si>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</si>
  <si>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</si>
  <si>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</si>
  <si>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</si>
  <si>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</si>
  <si>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</si>
  <si>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</si>
  <si>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</si>
  <si>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</si>
  <si>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</si>
  <si>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</si>
  <si>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</si>
  <si>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</si>
  <si>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</si>
  <si>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Pildo Rangovas</t>
  </si>
  <si>
    <t>Pildoma automatiškai</t>
  </si>
  <si>
    <t>Užpildyta ne pagal reikalavimus (viršyta maksimali leistina reikšmė)
(užpildžius visas pozicijas teisingai - neužsidega)</t>
  </si>
  <si>
    <t xml:space="preserve"> Kiekis (4)</t>
  </si>
  <si>
    <t>*  (A) nurodoma kortelės "Darbų įkainiai" laukelio F129 reikšmė</t>
  </si>
  <si>
    <t>(6) Kiekvieno Užsakymo vertė turi būti ne mažesnė kaip 300,00 (trys šimtai) Eurų be PVM, tačiau abipusio Užsakovo ir Rangovo sutarimu, gali būti teikiamas ir mažesnės vertės Užsakymas be papildomo apmokėjimo.</t>
  </si>
  <si>
    <t>Smėlio pasluoksnis</t>
  </si>
  <si>
    <t>Grunto kasimas rankiniu būdu</t>
  </si>
  <si>
    <t>Grunto užpylimas rankiniu būdu</t>
  </si>
  <si>
    <t>Grunto tankinimas</t>
  </si>
  <si>
    <t>Granitinės skaldos pagrindų įrengimas</t>
  </si>
  <si>
    <t>Paviršių dažymas fasadiniais dažais, paruošiant paviršių, gruntuojant</t>
  </si>
  <si>
    <t>Metalinių konstrukcijų dažymas emalėmis dažais, paruošiant paviršių (durų, grotų, laiptų)</t>
  </si>
  <si>
    <t>Šaligatvio remontas (papildant pagrindą naujomis medžiagomis, naudojant naudotas šaligatvio plyteles)</t>
  </si>
  <si>
    <t>Kontrolinio šulinio vidaus remontas, užtaisant įtrūkimus</t>
  </si>
  <si>
    <t>Pagrindo po grindimis iš betono su žvyru išardymas</t>
  </si>
  <si>
    <t>Grindų pagrindo išlyginimas savaime išsilyginančiu mišiniu 3mm</t>
  </si>
  <si>
    <t>Žvyro pasluoksnis 150mm</t>
  </si>
  <si>
    <t>Medinių ir plieninių detalių tvirtinimas parapetų apskardinimui</t>
  </si>
  <si>
    <t>Pūslių'' remontas ritininėje dangoje (išpjaunant, išvalant, džiovinant ir priklijuojant) karštu būdu</t>
  </si>
  <si>
    <t>Ruloninių stogų dangos išardymas</t>
  </si>
  <si>
    <t>Pirmo sluoksnio prilydomosios bituminės ritininės stogo dangos įrengimas, papildomai tvirtinant smeigėmis</t>
  </si>
  <si>
    <t>Papildomo sluoksnio prilydomosios bituminės ritininės stogo dangos įrengimas</t>
  </si>
  <si>
    <t>Betoninių grindų paprastas dažymas paruošiant paviršių</t>
  </si>
  <si>
    <t>Atbulinių vožtuvų, kurių D iki 160mm, montavimas</t>
  </si>
  <si>
    <t>Angų vėdinimo grotelėms (0,1x0,1) iškirtimas mūro sienose</t>
  </si>
  <si>
    <t>Vėdinimo grotelių demontavimas</t>
  </si>
  <si>
    <t>Vėdinimo sistemų metalo grotelių su cinkuotu tinkleliu montavimas</t>
  </si>
  <si>
    <t>Ventiliacijos grotelių pakeitimas</t>
  </si>
  <si>
    <t>Tinklelių tvirtinimas ant ventiliacinių grotų</t>
  </si>
  <si>
    <t>Vėdinimo kanalų pravalymas</t>
  </si>
  <si>
    <t>Horizontalių 160 mm skersmens skylių gręžimas deimantiniais grąžtais pastatų išorinėse sienose</t>
  </si>
  <si>
    <t>Vertikalaus nuotekų valymo įrenginio, kurio našumas 2,5 m3/d, remontas</t>
  </si>
  <si>
    <t>Kampų aptaisymas lenktais skardos profiliais</t>
  </si>
  <si>
    <t>Avarinio atidarymo rankenų metalo duryse montavimas</t>
  </si>
  <si>
    <t>Liukų g/b dangčių įrengimas</t>
  </si>
  <si>
    <t>Sienų metalinio karkaso įrengimas</t>
  </si>
  <si>
    <t>Sienų atskirų vietų mūrijimas ir užtaisymas silikatinėmis plytomis</t>
  </si>
  <si>
    <t>m3</t>
  </si>
  <si>
    <t>1,7 m aukščio tvoros iš vielos tinklo tvirtinimas prie plieninės vielos tarp metalo stulpų</t>
  </si>
  <si>
    <t>Spygliuotos cink. vielos tvirtinimas, įtempimas prie stulpelių, kai tvoros aukštis iki 2,2 m</t>
  </si>
  <si>
    <t>Šiukšlių nuvalymas nuo sklypo</t>
  </si>
  <si>
    <t>Betoniniai juostiniai pamatai, atraminės rūsio sienos iki 300mm pločio, įrengiant klojinius iš lentų</t>
  </si>
  <si>
    <t>Tinklinės tvoros rėmų ir vartų remontas</t>
  </si>
  <si>
    <t>Tvorų pasvirusių stulpų tiesinimas</t>
  </si>
  <si>
    <t>Tvorų metalinių stulpų keitimas</t>
  </si>
  <si>
    <t>Intarpų iš profiliuoto plieno (kampuočių) metalinėse tvorose įrengimas (10m kampuočio)</t>
  </si>
  <si>
    <t>Smulkių plieninių tvirtinimo detalių, kurių masė iki 2kg, montavimas</t>
  </si>
  <si>
    <t>Išorės sienų ir stogų plokščių horizont.ir vertikalių sandūrų hermetizavimas nekietėjančia mastika</t>
  </si>
  <si>
    <t>Dažų pašalinimas nuo sienų paviršių</t>
  </si>
  <si>
    <t>Vidaus angokraščių tinko remontas cemento-kalkių skiediniu</t>
  </si>
  <si>
    <t>Fasadų lygaus paprasto tinko remontas, dirbant ant pastolių (žemės)</t>
  </si>
  <si>
    <t>Paviršių (sienų, grindų) nuplovimas vandeniu</t>
  </si>
  <si>
    <t>Anksčiau dažytų medinių konstrukcijų paprastas aliejinis dažymas</t>
  </si>
  <si>
    <t>Anksčiau dažytų vidaus paviršių dažymas du kartus emulsiniais dažais</t>
  </si>
  <si>
    <t>Lietaus šulinių-trapų angos paaukštinimas 2 eilėmis betoninių trinkelių</t>
  </si>
  <si>
    <t>Šulinių valymas rankiniu būdu</t>
  </si>
  <si>
    <t>Pralaidų skaldos išvalymas rankiniu būdu</t>
  </si>
  <si>
    <t>Vandens pašalinimas iš rezervuaro siurbliu</t>
  </si>
  <si>
    <t>Plieninių konstrukcijų sandūrinių sujungimų suvirinimas, kai suvirinamo metalo storis iki 6 mm</t>
  </si>
  <si>
    <t>Ūkinių šiukšlių valymas iš patalpų</t>
  </si>
  <si>
    <t>Statybinių šiukšlių pakrovimas ir išvežimas</t>
  </si>
  <si>
    <t>Krūmų ir smulkių medžių kelkraštyje pjovimas</t>
  </si>
  <si>
    <t>Atskirų medžių iškirtimas</t>
  </si>
  <si>
    <t>Vartelių (vartų) užrakto remontas ir pritaikymas pakabinamai spynai</t>
  </si>
  <si>
    <t>Kabelių kanalų gelžbetoninių dangčių keitimas pastotėse</t>
  </si>
  <si>
    <t>Kabelių kanalų lyginimas</t>
  </si>
  <si>
    <t>Kabelių kanalų valymas</t>
  </si>
  <si>
    <t>Parapetų mūro remontas</t>
  </si>
  <si>
    <t>Lietvamzdžių, latakų valymas</t>
  </si>
  <si>
    <t>Metalo laiptų, aikštelių, pakopų remontas</t>
  </si>
  <si>
    <t>Betono pagrindų išardymas</t>
  </si>
  <si>
    <t>Pastočių metalinių grotų, durų fiksatorių remontas (tiesinimas)</t>
  </si>
  <si>
    <t>Durų vyrių remontas (durys)</t>
  </si>
  <si>
    <t>Gelžbetoninių stulpų, kolonų išorės yrančių paviršių remontas specialiais mišiniais</t>
  </si>
  <si>
    <t>Plyšių mūrinėse sienose užtaisymas cemento skiediniu</t>
  </si>
  <si>
    <t>Medinio tualeto remontas</t>
  </si>
  <si>
    <t>Betoninių grindų paviršiaus sutvirtinimas, užtaisant plyšius, gruntuojant gruntu du kartus</t>
  </si>
  <si>
    <t>Betono grindų dangos valymas (plovimas) šepečiais arba rankiniu būdu</t>
  </si>
  <si>
    <t>Pastato išorinių tinkuotų paviršių atskirų vietų remontas (cokoliai, angokraščiai)</t>
  </si>
  <si>
    <t>Mūrinių raudonų plytų sienų remontas, pakeičiant plytas, kai užtaisomos vietos storis 1/2 plytos</t>
  </si>
  <si>
    <t>Šlaitinių stogų lietvamzdžių alkūnių keitimas, gaminant detales</t>
  </si>
  <si>
    <t>Lietaus nuvedimo sistemos latakų laikiklių keitimas , dirbant nuo kopėčių</t>
  </si>
  <si>
    <t>Šlaitinių stogų plastik. ir plastiku dengtų lietaus nuved. sistemos elem. sandūrų sandarinimas (latakai, sandūra)</t>
  </si>
  <si>
    <t>Betoninių paviršių remontas, užtaisant išmušas , kai užtaisomas plotas iki 0,25 m2</t>
  </si>
  <si>
    <t>Durų apkaustų keitimas ( spynos, fiksatoriai, pritraukėjai, furnit.)</t>
  </si>
  <si>
    <t>Durų sandarinimas, tvirtinant tarpiklį prie varčios arba staktos</t>
  </si>
  <si>
    <t>Stambus lauko durų varčių remontas</t>
  </si>
  <si>
    <t>Lauko durų keitimas mūro sienose plieninių durų blokais</t>
  </si>
  <si>
    <t>Nuogrindų ardymas atkasant, kai nuogrindų danga betoninis sluoksnis</t>
  </si>
  <si>
    <t>Nuogrindų dangos atstatymas, kai nuogrindų danga 70 mm storio betoninis sluoksnis</t>
  </si>
  <si>
    <t>Paviršių valymas vandeniu, naudojant aukšto slėgio plovimo įrenginį (paviršių valymas)</t>
  </si>
  <si>
    <t>Sienų cokolio dangos aptaisymas skardos lakštais, tvirtinant dviem eilėmis</t>
  </si>
  <si>
    <t>Parapetų iš cinkuotos skardos dangos pakeitimas, neaptaisant šoninių pusių, kai dangos plotis iki 1m</t>
  </si>
  <si>
    <t>Lietvamzdžių iš stoginės skardos tiesiųjų grandžių pakeitimas</t>
  </si>
  <si>
    <t>Lietvamzdžių remontas</t>
  </si>
  <si>
    <t>Lietvamzdžių laikiklių pakeitimas</t>
  </si>
  <si>
    <t>Medžių genėjimas, šakų išvežimas</t>
  </si>
  <si>
    <t>Teritorijų dangų nuvalymas nuo augmenijos</t>
  </si>
  <si>
    <t>Priešgaisrinių pertvarų iš smėlio kanaluose įrengimas</t>
  </si>
  <si>
    <t>Priešgaisrinių pertvarų vietų ant kabelių kanalų dangčių pažymėjimas</t>
  </si>
  <si>
    <t>Dolomitinės skaldos pagrindų įrengimas keliui</t>
  </si>
  <si>
    <t>Karnizo apskardinimo pakeitimas</t>
  </si>
  <si>
    <t>Stogo ventiliacijos kaminėlio įrengimas</t>
  </si>
  <si>
    <t>Stogo pagrindo gruntavimas (bituminis gruntas)</t>
  </si>
  <si>
    <t xml:space="preserve">Mūrinių parapetų išardymas be plytų atrinkimo </t>
  </si>
  <si>
    <t xml:space="preserve">Pastatų išorinių paviršių gruntavimas voleliu giliai įsigeriančiais gruntais </t>
  </si>
  <si>
    <t>100m2</t>
  </si>
  <si>
    <t xml:space="preserve">250 mm storio parapeto mūras, kai plytos silikatinės </t>
  </si>
  <si>
    <t>Kitos smulkios plieno konstrukcijos (gruntuojant ir dažant du kartus)</t>
  </si>
  <si>
    <t>t.</t>
  </si>
  <si>
    <t>Sienų vidinių paviršių pagrindo gruntavimas giliai įsigeriančiais gruntais</t>
  </si>
  <si>
    <t xml:space="preserve">Plotų planiravimas rankiniu būdu, kai gruntas II grupės </t>
  </si>
  <si>
    <t>TP SP statybinės dalies remonto Klaipėdos reg., darbų kaina, Eur be PVM (nurodoma automatiškai iš skilties "Įkainiai" F129 laukelio)</t>
  </si>
  <si>
    <t>A = TP SP statybinės dalies remonto Klaipėdos reg., darbų kaina, Eur be PVM (nurodoma automatiškai iš skilties "Įkainiai" F129 laukelio.
Sistelos koeficientai=(A*R1+A*R2+A*R3+A*R4+A*R5+A*R6+A*R7+A*R8+A*K11+A*K21+A*K31+A*K41+A*K1+A*K2+A*K3+A*K4+A*K8)/1000</t>
  </si>
  <si>
    <r>
      <t xml:space="preserve">(3) Iš viso siūloma sąmatinė vertė visam sąlyginiam darbų kiekiui su priskaičiavimais, Eur be PVM negali viršyti </t>
    </r>
    <r>
      <rPr>
        <u/>
        <sz val="11"/>
        <color theme="1"/>
        <rFont val="Arial"/>
        <family val="2"/>
        <charset val="186"/>
      </rPr>
      <t>370 000,00 Eur be PVM</t>
    </r>
    <r>
      <rPr>
        <sz val="11"/>
        <color theme="1"/>
        <rFont val="Arial"/>
        <family val="2"/>
        <charset val="186"/>
      </rPr>
      <t>. Pasiūlymai viršiję šią sumą bus atmesti kaip neatitinkantys reikalavimų.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</si>
</sst>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0.00\ &quot;€&quot;"/>
    <numFmt numFmtId="166" formatCode="#,##0.0"/>
  </numFmts>
  <fonts count="20" x14ac:knownFonts="1">
    <font>
      <sz val="11"/>
      <color theme="1"/>
      <name val="Calibri"/>
      <family val="2"/>
      <scheme val="minor"/>
    </font>
    <font>
      <sz val="11"/>
      <color theme="1"/>
      <name val="Calibri"/>
      <family val="2"/>
      <charset val="186"/>
      <scheme val="minor"/>
    </font>
    <font>
      <sz val="11"/>
      <color theme="1"/>
      <name val="Calibri"/>
      <family val="2"/>
      <scheme val="minor"/>
    </font>
    <font>
      <sz val="10"/>
      <name val="Arial"/>
      <family val="2"/>
      <charset val="186"/>
    </font>
    <font>
      <b/>
      <sz val="11"/>
      <color theme="1"/>
      <name val="Arial"/>
      <family val="2"/>
      <charset val="186"/>
    </font>
    <font>
      <sz val="11"/>
      <color theme="1"/>
      <name val="Arial"/>
      <family val="2"/>
      <charset val="186"/>
    </font>
    <font>
      <sz val="11"/>
      <name val="Arial"/>
      <family val="2"/>
      <charset val="186"/>
    </font>
    <font>
      <b/>
      <sz val="11"/>
      <color theme="1"/>
      <name val="Calibri"/>
      <family val="2"/>
      <charset val="186"/>
      <scheme val="minor"/>
    </font>
    <font>
      <sz val="11"/>
      <color theme="0"/>
      <name val="Calibri"/>
      <family val="2"/>
      <charset val="186"/>
      <scheme val="minor"/>
    </font>
    <font>
      <sz val="10"/>
      <color theme="1"/>
      <name val="Arial"/>
      <family val="2"/>
      <charset val="186"/>
    </font>
    <font>
      <b/>
      <sz val="10"/>
      <name val="Arial"/>
      <family val="2"/>
      <charset val="186"/>
    </font>
    <font>
      <b/>
      <sz val="11"/>
      <name val="Arial"/>
      <family val="2"/>
      <charset val="186"/>
    </font>
    <font>
      <u/>
      <sz val="11"/>
      <color theme="1"/>
      <name val="Arial"/>
      <family val="2"/>
      <charset val="186"/>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1"/>
      <color rgb="FFFF0000"/>
      <name val="Calibri"/>
      <family val="2"/>
      <charset val="186"/>
      <scheme val="minor"/>
    </font>
    <font>
      <b/>
      <sz val="10"/>
      <color indexed="8"/>
      <name val="Arial"/>
      <family val="2"/>
      <charset val="186"/>
    </font>
    <font>
      <sz val="11"/>
      <name val="Calibri"/>
      <family val="2"/>
      <charset val="186"/>
    </font>
  </fonts>
  <fills count="9">
    <fill>
      <patternFill patternType="none"/>
    </fill>
    <fill>
      <patternFill patternType="gray125"/>
    </fill>
    <fill>
      <patternFill patternType="solid">
        <fgColor theme="6"/>
        <bgColor indexed="64"/>
      </patternFill>
    </fill>
    <fill>
      <patternFill patternType="solid">
        <fgColor theme="9"/>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0" fontId="1" fillId="0" borderId="0"/>
    <xf numFmtId="0" fontId="2" fillId="0" borderId="0"/>
    <xf numFmtId="0" fontId="3" fillId="0" borderId="0"/>
  </cellStyleXfs>
  <cellXfs count="64">
    <xf numFmtId="0" fontId="0" fillId="0" borderId="0" xfId="0"/>
    <xf numFmtId="0" fontId="9" fillId="0" borderId="7" xfId="0" applyFont="1" applyBorder="1" applyAlignment="1">
      <alignment horizontal="left" vertical="center" wrapText="1"/>
    </xf>
    <xf numFmtId="0" fontId="10" fillId="0" borderId="8" xfId="0" applyFont="1" applyBorder="1" applyAlignment="1">
      <alignment horizontal="center" vertical="center" wrapText="1"/>
    </xf>
    <xf numFmtId="44" fontId="9" fillId="2" borderId="9" xfId="0" applyNumberFormat="1" applyFont="1" applyFill="1" applyBorder="1" applyAlignment="1">
      <alignment horizontal="right"/>
    </xf>
    <xf numFmtId="0" fontId="3" fillId="0" borderId="10" xfId="0" applyFont="1" applyBorder="1" applyAlignment="1">
      <alignment horizontal="left" vertical="center" wrapText="1"/>
    </xf>
    <xf numFmtId="0" fontId="10" fillId="0" borderId="1" xfId="0" applyFont="1" applyBorder="1" applyAlignment="1">
      <alignment horizontal="center" vertical="center" wrapText="1"/>
    </xf>
    <xf numFmtId="44" fontId="9" fillId="3" borderId="11" xfId="0" applyNumberFormat="1" applyFont="1" applyFill="1" applyBorder="1" applyAlignment="1">
      <alignment horizontal="right"/>
    </xf>
    <xf numFmtId="44" fontId="9" fillId="0" borderId="11" xfId="0" applyNumberFormat="1" applyFont="1" applyBorder="1"/>
    <xf numFmtId="44" fontId="10" fillId="0" borderId="14" xfId="0" applyNumberFormat="1" applyFont="1" applyBorder="1"/>
    <xf numFmtId="0" fontId="3" fillId="0" borderId="0" xfId="0" applyFont="1"/>
    <xf numFmtId="0" fontId="3" fillId="0" borderId="0" xfId="0" applyFont="1" applyAlignment="1">
      <alignment vertical="center"/>
    </xf>
    <xf numFmtId="0" fontId="7" fillId="0" borderId="1" xfId="0"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vertical="center" wrapText="1"/>
    </xf>
    <xf numFmtId="164" fontId="15" fillId="0" borderId="1" xfId="0" applyNumberFormat="1" applyFont="1" applyBorder="1" applyAlignment="1">
      <alignment horizontal="center" vertical="center" wrapText="1"/>
    </xf>
    <xf numFmtId="164" fontId="2" fillId="4" borderId="1" xfId="2" applyNumberFormat="1" applyFill="1" applyBorder="1" applyAlignment="1" applyProtection="1">
      <alignment horizontal="center" vertical="center"/>
      <protection locked="0"/>
    </xf>
    <xf numFmtId="0" fontId="0" fillId="0" borderId="0" xfId="0" applyAlignment="1">
      <alignment vertical="center" wrapText="1"/>
    </xf>
    <xf numFmtId="0" fontId="8" fillId="0" borderId="0" xfId="0" applyFont="1" applyAlignment="1">
      <alignment horizontal="center" vertical="center"/>
    </xf>
    <xf numFmtId="0" fontId="7" fillId="0" borderId="0" xfId="0" applyFont="1" applyAlignment="1">
      <alignment horizontal="center" vertical="center" wrapText="1"/>
    </xf>
    <xf numFmtId="0" fontId="2" fillId="0" borderId="0" xfId="2" applyAlignment="1">
      <alignment vertical="center"/>
    </xf>
    <xf numFmtId="0" fontId="2" fillId="0" borderId="0" xfId="2" applyAlignment="1">
      <alignment vertical="center" wrapText="1"/>
    </xf>
    <xf numFmtId="0" fontId="7" fillId="0" borderId="1" xfId="0" applyFont="1" applyBorder="1" applyAlignment="1">
      <alignment horizontal="center" vertical="center" wrapText="1"/>
    </xf>
    <xf numFmtId="165" fontId="3" fillId="5" borderId="1" xfId="0" applyNumberFormat="1" applyFont="1" applyFill="1" applyBorder="1" applyAlignment="1">
      <alignment horizontal="center" vertical="top" wrapText="1"/>
    </xf>
    <xf numFmtId="0" fontId="0" fillId="0" borderId="0" xfId="0" applyProtection="1">
      <protection locked="0"/>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xf>
    <xf numFmtId="0" fontId="0" fillId="0" borderId="2" xfId="0" applyBorder="1" applyAlignment="1">
      <alignment horizontal="center" vertical="center"/>
    </xf>
    <xf numFmtId="4" fontId="7" fillId="5" borderId="1" xfId="0" applyNumberFormat="1" applyFont="1" applyFill="1" applyBorder="1" applyAlignment="1">
      <alignment horizontal="center" vertical="center"/>
    </xf>
    <xf numFmtId="3" fontId="0" fillId="0" borderId="0" xfId="0" applyNumberFormat="1" applyAlignment="1">
      <alignment horizontal="center" vertical="center"/>
    </xf>
    <xf numFmtId="0" fontId="17" fillId="0" borderId="0" xfId="0" applyFont="1"/>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5" fillId="0" borderId="0" xfId="0" applyFont="1" applyAlignment="1">
      <alignment vertical="center" wrapText="1"/>
    </xf>
    <xf numFmtId="0" fontId="11" fillId="8" borderId="4" xfId="3" applyFont="1" applyFill="1" applyBorder="1" applyAlignment="1" applyProtection="1">
      <alignment horizontal="center" vertical="center" wrapText="1"/>
      <protection locked="0"/>
    </xf>
    <xf numFmtId="4" fontId="5" fillId="8" borderId="1" xfId="0" applyNumberFormat="1" applyFont="1" applyFill="1" applyBorder="1" applyAlignment="1" applyProtection="1">
      <alignment horizontal="right" vertical="center" wrapText="1" indent="1"/>
      <protection locked="0"/>
    </xf>
    <xf numFmtId="0" fontId="4" fillId="0" borderId="1" xfId="0" applyFont="1" applyBorder="1" applyAlignment="1" applyProtection="1">
      <alignment horizontal="center" vertical="center" wrapText="1"/>
    </xf>
    <xf numFmtId="0" fontId="11" fillId="7" borderId="4" xfId="3" applyFont="1" applyFill="1" applyBorder="1" applyAlignment="1" applyProtection="1">
      <alignment horizontal="center" vertical="center" wrapText="1"/>
    </xf>
    <xf numFmtId="0" fontId="11" fillId="0" borderId="1" xfId="3"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left" vertical="center" wrapText="1"/>
    </xf>
    <xf numFmtId="0" fontId="6" fillId="0" borderId="1" xfId="0" applyFont="1" applyBorder="1" applyAlignment="1" applyProtection="1">
      <alignment horizontal="center" vertical="center" wrapText="1"/>
    </xf>
    <xf numFmtId="4" fontId="5" fillId="0" borderId="1" xfId="0" applyNumberFormat="1" applyFont="1" applyBorder="1" applyAlignment="1" applyProtection="1">
      <alignment horizontal="right" vertical="center" wrapText="1" indent="1"/>
    </xf>
    <xf numFmtId="0" fontId="19" fillId="0" borderId="1" xfId="0" applyFont="1" applyBorder="1" applyAlignment="1" applyProtection="1">
      <alignment horizontal="center" vertical="center" wrapText="1"/>
    </xf>
    <xf numFmtId="4" fontId="4" fillId="0" borderId="5" xfId="0" applyNumberFormat="1" applyFont="1" applyBorder="1" applyAlignment="1" applyProtection="1">
      <alignment horizontal="right" vertical="center" wrapText="1" indent="1"/>
    </xf>
    <xf numFmtId="0" fontId="0" fillId="0" borderId="0" xfId="0" applyProtection="1"/>
    <xf numFmtId="0" fontId="0" fillId="7" borderId="0" xfId="0" applyFill="1" applyProtection="1"/>
    <xf numFmtId="4" fontId="0" fillId="0" borderId="0" xfId="0" applyNumberFormat="1" applyAlignment="1" applyProtection="1">
      <alignment horizontal="right" vertical="center"/>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5" fillId="0" borderId="0" xfId="0" applyFont="1" applyAlignment="1" applyProtection="1">
      <alignment horizontal="left" vertical="center" wrapText="1"/>
    </xf>
    <xf numFmtId="0" fontId="5" fillId="7" borderId="0" xfId="0" applyFont="1" applyFill="1" applyAlignment="1" applyProtection="1">
      <alignment horizontal="left" wrapText="1"/>
    </xf>
    <xf numFmtId="0" fontId="4" fillId="0" borderId="1" xfId="0" applyFont="1" applyBorder="1" applyAlignment="1" applyProtection="1">
      <alignment horizontal="right" vertical="center" wrapText="1"/>
    </xf>
    <xf numFmtId="166" fontId="18" fillId="4" borderId="0" xfId="0" applyNumberFormat="1" applyFont="1" applyFill="1" applyAlignment="1">
      <alignment horizontal="left" vertical="center"/>
    </xf>
    <xf numFmtId="49" fontId="3" fillId="5" borderId="0" xfId="0" applyNumberFormat="1" applyFont="1" applyFill="1" applyAlignment="1">
      <alignment horizontal="left" vertical="top" wrapText="1"/>
    </xf>
    <xf numFmtId="49" fontId="10" fillId="6" borderId="0" xfId="0" applyNumberFormat="1" applyFont="1" applyFill="1" applyAlignment="1">
      <alignment horizontal="left" vertical="top" wrapText="1"/>
    </xf>
    <xf numFmtId="0" fontId="16" fillId="0" borderId="0" xfId="0" applyFont="1" applyAlignment="1">
      <alignment horizontal="center" vertical="center"/>
    </xf>
    <xf numFmtId="0" fontId="0" fillId="0" borderId="1" xfId="0" applyBorder="1" applyAlignment="1">
      <alignment horizontal="left"/>
    </xf>
    <xf numFmtId="0" fontId="0" fillId="0" borderId="15" xfId="0" applyBorder="1" applyAlignment="1">
      <alignment horizontal="center" vertical="center" wrapText="1"/>
    </xf>
    <xf numFmtId="0" fontId="0" fillId="0" borderId="6" xfId="0" applyBorder="1" applyAlignment="1">
      <alignment horizontal="left" vertical="center" wrapText="1"/>
    </xf>
    <xf numFmtId="0" fontId="0" fillId="0" borderId="3" xfId="0" applyBorder="1" applyAlignment="1">
      <alignment horizontal="left" vertical="center" wrapText="1"/>
    </xf>
  </cellXfs>
  <cellStyles count="4">
    <cellStyle name="Normal" xfId="0" builtinId="0"/>
    <cellStyle name="Normal 2" xfId="2" xr:uid="{00000000-0005-0000-0000-000001000000}"/>
    <cellStyle name="Normal 3" xfId="3" xr:uid="{00000000-0005-0000-0000-000002000000}"/>
    <cellStyle name="Normal 4" xfId="1" xr:uid="{00000000-0005-0000-0000-000003000000}"/>
  </cellStyles>
  <dxfs count="37">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ill>
        <patternFill>
          <bgColor rgb="FFFFC000"/>
        </patternFill>
      </fill>
    </dxf>
    <dxf>
      <font>
        <color auto="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781050</xdr:colOff>
      <xdr:row>9</xdr:row>
      <xdr:rowOff>90487</xdr:rowOff>
    </xdr:from>
    <xdr:ext cx="65" cy="172227"/>
    <xdr:sp macro="" textlink="">
      <xdr:nvSpPr>
        <xdr:cNvPr id="4" name="TextBox 3">
          <a:extLst>
            <a:ext uri="{FF2B5EF4-FFF2-40B4-BE49-F238E27FC236}">
              <a16:creationId xmlns:a16="http://schemas.microsoft.com/office/drawing/2014/main" id="{2A8274BE-88B4-48F9-B8BC-8CAECB1881CD}"/>
            </a:ext>
          </a:extLst>
        </xdr:cNvPr>
        <xdr:cNvSpPr txBox="1"/>
      </xdr:nvSpPr>
      <xdr:spPr>
        <a:xfrm>
          <a:off x="8408670" y="3397567"/>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lt-L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120E3-C70F-43FE-BD4E-CBD275C06FD9}">
  <dimension ref="A1:C8"/>
  <sheetViews>
    <sheetView tabSelected="1" workbookViewId="0">
      <selection activeCell="C21" sqref="C21"/>
    </sheetView>
  </sheetViews>
  <sheetFormatPr defaultRowHeight="15" x14ac:dyDescent="0.25"/>
  <cols>
    <col min="1" max="1" width="42.7109375" customWidth="1"/>
    <col min="3" max="3" width="19.28515625" customWidth="1"/>
  </cols>
  <sheetData>
    <row r="1" spans="1:3" x14ac:dyDescent="0.25">
      <c r="A1" s="1" t="s">
        <v>8</v>
      </c>
      <c r="B1" s="2" t="s">
        <v>9</v>
      </c>
      <c r="C1" s="3">
        <f>+'Darbų įkainiai'!F106</f>
        <v>241191.5</v>
      </c>
    </row>
    <row r="2" spans="1:3" x14ac:dyDescent="0.25">
      <c r="A2" s="4" t="s">
        <v>10</v>
      </c>
      <c r="B2" s="5" t="s">
        <v>11</v>
      </c>
      <c r="C2" s="6">
        <f>+'Sistelos koeficientai'!B11</f>
        <v>8562.2999999999993</v>
      </c>
    </row>
    <row r="3" spans="1:3" x14ac:dyDescent="0.25">
      <c r="A3" s="49" t="s">
        <v>12</v>
      </c>
      <c r="B3" s="50"/>
      <c r="C3" s="7">
        <f>ROUND((C1*0.9+C2*0.1),2)</f>
        <v>217928.58</v>
      </c>
    </row>
    <row r="4" spans="1:3" x14ac:dyDescent="0.25">
      <c r="A4" s="49" t="s">
        <v>6</v>
      </c>
      <c r="B4" s="50"/>
      <c r="C4" s="7">
        <f>ROUND((C3*0.21),2)</f>
        <v>45765</v>
      </c>
    </row>
    <row r="5" spans="1:3" ht="15.75" thickBot="1" x14ac:dyDescent="0.3">
      <c r="A5" s="51" t="s">
        <v>13</v>
      </c>
      <c r="B5" s="52"/>
      <c r="C5" s="8">
        <f>ROUND((C3+C4),2)</f>
        <v>263693.58</v>
      </c>
    </row>
    <row r="6" spans="1:3" x14ac:dyDescent="0.25">
      <c r="A6" s="9"/>
      <c r="B6" s="9"/>
      <c r="C6" s="9"/>
    </row>
    <row r="7" spans="1:3" x14ac:dyDescent="0.25">
      <c r="A7" s="10" t="s">
        <v>58</v>
      </c>
      <c r="B7" s="10"/>
      <c r="C7" s="10"/>
    </row>
    <row r="8" spans="1:3" x14ac:dyDescent="0.25">
      <c r="A8" s="10" t="s">
        <v>14</v>
      </c>
      <c r="B8" s="10"/>
      <c r="C8" s="10"/>
    </row>
  </sheetData>
  <sheetProtection algorithmName="SHA-512" hashValue="HskMt47dnTGLWSr1iSZh7IU8Hk4upsH4ebJgow7eEPTcINQQKgEDw1eZWF5lh+BYckvakkNss+vyGb7E8VHv0g==" saltValue="LFEQg+1yYYGkFXYAzloxjQ==" spinCount="100000" sheet="1" objects="1" scenarios="1"/>
  <mergeCells count="3">
    <mergeCell ref="A3:B3"/>
    <mergeCell ref="A4:B4"/>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3"/>
  <sheetViews>
    <sheetView topLeftCell="A78" zoomScaleNormal="100" workbookViewId="0">
      <selection activeCell="A106" sqref="A106:E106"/>
    </sheetView>
  </sheetViews>
  <sheetFormatPr defaultRowHeight="15" x14ac:dyDescent="0.25"/>
  <cols>
    <col min="1" max="1" width="7.7109375" style="46" customWidth="1"/>
    <col min="2" max="2" width="69.140625" style="46" customWidth="1"/>
    <col min="3" max="3" width="9.140625" style="46"/>
    <col min="4" max="4" width="12.5703125" style="47" customWidth="1"/>
    <col min="5" max="5" width="24.85546875" style="48" customWidth="1"/>
    <col min="6" max="6" width="24" style="48" customWidth="1"/>
  </cols>
  <sheetData>
    <row r="1" spans="1:6" ht="74.25" customHeight="1" x14ac:dyDescent="0.25">
      <c r="A1" s="37" t="s">
        <v>0</v>
      </c>
      <c r="B1" s="37" t="s">
        <v>1</v>
      </c>
      <c r="C1" s="37" t="s">
        <v>2</v>
      </c>
      <c r="D1" s="38" t="s">
        <v>57</v>
      </c>
      <c r="E1" s="35" t="s">
        <v>16</v>
      </c>
      <c r="F1" s="39" t="s">
        <v>17</v>
      </c>
    </row>
    <row r="2" spans="1:6" x14ac:dyDescent="0.25">
      <c r="A2" s="40">
        <v>1</v>
      </c>
      <c r="B2" s="41" t="s">
        <v>60</v>
      </c>
      <c r="C2" s="42" t="s">
        <v>18</v>
      </c>
      <c r="D2" s="42">
        <v>1</v>
      </c>
      <c r="E2" s="36">
        <v>120</v>
      </c>
      <c r="F2" s="43">
        <f>+(ROUND((D2*E2),2))</f>
        <v>120</v>
      </c>
    </row>
    <row r="3" spans="1:6" x14ac:dyDescent="0.25">
      <c r="A3" s="40">
        <v>2</v>
      </c>
      <c r="B3" s="41" t="s">
        <v>61</v>
      </c>
      <c r="C3" s="42" t="s">
        <v>18</v>
      </c>
      <c r="D3" s="42">
        <v>42</v>
      </c>
      <c r="E3" s="36">
        <v>50</v>
      </c>
      <c r="F3" s="43">
        <f t="shared" ref="F3:F66" si="0">+(ROUND((D3*E3),2))</f>
        <v>2100</v>
      </c>
    </row>
    <row r="4" spans="1:6" x14ac:dyDescent="0.25">
      <c r="A4" s="40">
        <v>3</v>
      </c>
      <c r="B4" s="41" t="s">
        <v>62</v>
      </c>
      <c r="C4" s="42" t="s">
        <v>18</v>
      </c>
      <c r="D4" s="42">
        <v>42</v>
      </c>
      <c r="E4" s="36">
        <v>35</v>
      </c>
      <c r="F4" s="43">
        <f t="shared" si="0"/>
        <v>1470</v>
      </c>
    </row>
    <row r="5" spans="1:6" x14ac:dyDescent="0.25">
      <c r="A5" s="40">
        <v>4</v>
      </c>
      <c r="B5" s="41" t="s">
        <v>63</v>
      </c>
      <c r="C5" s="42" t="s">
        <v>18</v>
      </c>
      <c r="D5" s="42">
        <v>7</v>
      </c>
      <c r="E5" s="36">
        <v>20</v>
      </c>
      <c r="F5" s="43">
        <f t="shared" si="0"/>
        <v>140</v>
      </c>
    </row>
    <row r="6" spans="1:6" x14ac:dyDescent="0.25">
      <c r="A6" s="40">
        <v>5</v>
      </c>
      <c r="B6" s="41" t="s">
        <v>64</v>
      </c>
      <c r="C6" s="42" t="s">
        <v>18</v>
      </c>
      <c r="D6" s="42">
        <v>5.2</v>
      </c>
      <c r="E6" s="36">
        <v>185</v>
      </c>
      <c r="F6" s="43">
        <f t="shared" si="0"/>
        <v>962</v>
      </c>
    </row>
    <row r="7" spans="1:6" x14ac:dyDescent="0.25">
      <c r="A7" s="40">
        <v>6</v>
      </c>
      <c r="B7" s="41" t="s">
        <v>65</v>
      </c>
      <c r="C7" s="42" t="s">
        <v>7</v>
      </c>
      <c r="D7" s="42">
        <v>334</v>
      </c>
      <c r="E7" s="36">
        <v>27</v>
      </c>
      <c r="F7" s="43">
        <f t="shared" si="0"/>
        <v>9018</v>
      </c>
    </row>
    <row r="8" spans="1:6" ht="28.5" x14ac:dyDescent="0.25">
      <c r="A8" s="40">
        <v>7</v>
      </c>
      <c r="B8" s="41" t="s">
        <v>66</v>
      </c>
      <c r="C8" s="42" t="s">
        <v>7</v>
      </c>
      <c r="D8" s="42">
        <v>747.2</v>
      </c>
      <c r="E8" s="36">
        <v>35</v>
      </c>
      <c r="F8" s="43">
        <f t="shared" si="0"/>
        <v>26152</v>
      </c>
    </row>
    <row r="9" spans="1:6" ht="30" customHeight="1" x14ac:dyDescent="0.25">
      <c r="A9" s="40">
        <v>8</v>
      </c>
      <c r="B9" s="41" t="s">
        <v>67</v>
      </c>
      <c r="C9" s="42" t="s">
        <v>7</v>
      </c>
      <c r="D9" s="42">
        <v>43</v>
      </c>
      <c r="E9" s="36">
        <v>57</v>
      </c>
      <c r="F9" s="43">
        <f t="shared" si="0"/>
        <v>2451</v>
      </c>
    </row>
    <row r="10" spans="1:6" ht="15.6" customHeight="1" x14ac:dyDescent="0.25">
      <c r="A10" s="40">
        <v>9</v>
      </c>
      <c r="B10" s="41" t="s">
        <v>68</v>
      </c>
      <c r="C10" s="42" t="s">
        <v>7</v>
      </c>
      <c r="D10" s="42">
        <v>12</v>
      </c>
      <c r="E10" s="36">
        <v>42</v>
      </c>
      <c r="F10" s="43">
        <f t="shared" si="0"/>
        <v>504</v>
      </c>
    </row>
    <row r="11" spans="1:6" x14ac:dyDescent="0.25">
      <c r="A11" s="40">
        <v>10</v>
      </c>
      <c r="B11" s="41" t="s">
        <v>69</v>
      </c>
      <c r="C11" s="42" t="s">
        <v>7</v>
      </c>
      <c r="D11" s="42">
        <v>9.6999999999999993</v>
      </c>
      <c r="E11" s="36">
        <v>50</v>
      </c>
      <c r="F11" s="43">
        <f t="shared" si="0"/>
        <v>485</v>
      </c>
    </row>
    <row r="12" spans="1:6" x14ac:dyDescent="0.25">
      <c r="A12" s="40">
        <v>11</v>
      </c>
      <c r="B12" s="41" t="s">
        <v>70</v>
      </c>
      <c r="C12" s="42" t="s">
        <v>7</v>
      </c>
      <c r="D12" s="42">
        <v>15</v>
      </c>
      <c r="E12" s="36">
        <v>47</v>
      </c>
      <c r="F12" s="43">
        <f t="shared" si="0"/>
        <v>705</v>
      </c>
    </row>
    <row r="13" spans="1:6" x14ac:dyDescent="0.25">
      <c r="A13" s="40">
        <v>12</v>
      </c>
      <c r="B13" s="41" t="s">
        <v>71</v>
      </c>
      <c r="C13" s="42" t="s">
        <v>7</v>
      </c>
      <c r="D13" s="42">
        <v>36</v>
      </c>
      <c r="E13" s="36">
        <v>50</v>
      </c>
      <c r="F13" s="43">
        <f t="shared" si="0"/>
        <v>1800</v>
      </c>
    </row>
    <row r="14" spans="1:6" x14ac:dyDescent="0.25">
      <c r="A14" s="40">
        <v>13</v>
      </c>
      <c r="B14" s="41" t="s">
        <v>72</v>
      </c>
      <c r="C14" s="42" t="s">
        <v>3</v>
      </c>
      <c r="D14" s="42">
        <v>47</v>
      </c>
      <c r="E14" s="36">
        <v>30</v>
      </c>
      <c r="F14" s="43">
        <f t="shared" si="0"/>
        <v>1410</v>
      </c>
    </row>
    <row r="15" spans="1:6" ht="28.5" x14ac:dyDescent="0.25">
      <c r="A15" s="40">
        <v>14</v>
      </c>
      <c r="B15" s="41" t="s">
        <v>73</v>
      </c>
      <c r="C15" s="42" t="s">
        <v>7</v>
      </c>
      <c r="D15" s="42">
        <v>71</v>
      </c>
      <c r="E15" s="36">
        <v>40</v>
      </c>
      <c r="F15" s="43">
        <f t="shared" si="0"/>
        <v>2840</v>
      </c>
    </row>
    <row r="16" spans="1:6" x14ac:dyDescent="0.25">
      <c r="A16" s="40">
        <v>15</v>
      </c>
      <c r="B16" s="41" t="s">
        <v>74</v>
      </c>
      <c r="C16" s="42" t="s">
        <v>7</v>
      </c>
      <c r="D16" s="42">
        <v>148</v>
      </c>
      <c r="E16" s="36">
        <v>14</v>
      </c>
      <c r="F16" s="43">
        <f t="shared" si="0"/>
        <v>2072</v>
      </c>
    </row>
    <row r="17" spans="1:6" ht="28.5" x14ac:dyDescent="0.25">
      <c r="A17" s="40">
        <v>16</v>
      </c>
      <c r="B17" s="41" t="s">
        <v>75</v>
      </c>
      <c r="C17" s="42" t="s">
        <v>7</v>
      </c>
      <c r="D17" s="42">
        <v>161</v>
      </c>
      <c r="E17" s="36">
        <v>28.5</v>
      </c>
      <c r="F17" s="43">
        <f t="shared" si="0"/>
        <v>4588.5</v>
      </c>
    </row>
    <row r="18" spans="1:6" ht="28.5" x14ac:dyDescent="0.25">
      <c r="A18" s="40">
        <v>17</v>
      </c>
      <c r="B18" s="41" t="s">
        <v>76</v>
      </c>
      <c r="C18" s="42" t="s">
        <v>7</v>
      </c>
      <c r="D18" s="42">
        <v>88</v>
      </c>
      <c r="E18" s="36">
        <v>32.5</v>
      </c>
      <c r="F18" s="43">
        <f t="shared" si="0"/>
        <v>2860</v>
      </c>
    </row>
    <row r="19" spans="1:6" x14ac:dyDescent="0.25">
      <c r="A19" s="40">
        <v>18</v>
      </c>
      <c r="B19" s="41" t="s">
        <v>77</v>
      </c>
      <c r="C19" s="42" t="s">
        <v>7</v>
      </c>
      <c r="D19" s="42">
        <v>225</v>
      </c>
      <c r="E19" s="36">
        <v>30</v>
      </c>
      <c r="F19" s="43">
        <f t="shared" si="0"/>
        <v>6750</v>
      </c>
    </row>
    <row r="20" spans="1:6" x14ac:dyDescent="0.25">
      <c r="A20" s="40">
        <v>19</v>
      </c>
      <c r="B20" s="41" t="s">
        <v>78</v>
      </c>
      <c r="C20" s="42" t="s">
        <v>4</v>
      </c>
      <c r="D20" s="42">
        <v>1</v>
      </c>
      <c r="E20" s="36">
        <v>80</v>
      </c>
      <c r="F20" s="43">
        <f t="shared" si="0"/>
        <v>80</v>
      </c>
    </row>
    <row r="21" spans="1:6" ht="16.5" customHeight="1" x14ac:dyDescent="0.25">
      <c r="A21" s="40">
        <v>20</v>
      </c>
      <c r="B21" s="41" t="s">
        <v>79</v>
      </c>
      <c r="C21" s="42" t="s">
        <v>4</v>
      </c>
      <c r="D21" s="42">
        <v>7</v>
      </c>
      <c r="E21" s="36">
        <v>45</v>
      </c>
      <c r="F21" s="43">
        <f t="shared" si="0"/>
        <v>315</v>
      </c>
    </row>
    <row r="22" spans="1:6" ht="16.5" customHeight="1" x14ac:dyDescent="0.25">
      <c r="A22" s="40">
        <v>21</v>
      </c>
      <c r="B22" s="41" t="s">
        <v>80</v>
      </c>
      <c r="C22" s="42" t="s">
        <v>4</v>
      </c>
      <c r="D22" s="42">
        <v>4</v>
      </c>
      <c r="E22" s="36">
        <v>40</v>
      </c>
      <c r="F22" s="43">
        <f t="shared" si="0"/>
        <v>160</v>
      </c>
    </row>
    <row r="23" spans="1:6" x14ac:dyDescent="0.25">
      <c r="A23" s="40">
        <v>22</v>
      </c>
      <c r="B23" s="41" t="s">
        <v>81</v>
      </c>
      <c r="C23" s="42" t="s">
        <v>4</v>
      </c>
      <c r="D23" s="42">
        <v>24</v>
      </c>
      <c r="E23" s="36">
        <v>55</v>
      </c>
      <c r="F23" s="43">
        <f t="shared" si="0"/>
        <v>1320</v>
      </c>
    </row>
    <row r="24" spans="1:6" ht="13.15" customHeight="1" x14ac:dyDescent="0.25">
      <c r="A24" s="40">
        <v>23</v>
      </c>
      <c r="B24" s="41" t="s">
        <v>82</v>
      </c>
      <c r="C24" s="42" t="s">
        <v>4</v>
      </c>
      <c r="D24" s="42">
        <v>2</v>
      </c>
      <c r="E24" s="36">
        <v>700</v>
      </c>
      <c r="F24" s="43">
        <f t="shared" si="0"/>
        <v>1400</v>
      </c>
    </row>
    <row r="25" spans="1:6" x14ac:dyDescent="0.25">
      <c r="A25" s="40">
        <v>24</v>
      </c>
      <c r="B25" s="41" t="s">
        <v>83</v>
      </c>
      <c r="C25" s="42" t="s">
        <v>7</v>
      </c>
      <c r="D25" s="42">
        <v>11.2</v>
      </c>
      <c r="E25" s="36">
        <v>100</v>
      </c>
      <c r="F25" s="43">
        <f t="shared" si="0"/>
        <v>1120</v>
      </c>
    </row>
    <row r="26" spans="1:6" x14ac:dyDescent="0.25">
      <c r="A26" s="40">
        <v>25</v>
      </c>
      <c r="B26" s="41" t="s">
        <v>84</v>
      </c>
      <c r="C26" s="42" t="s">
        <v>3</v>
      </c>
      <c r="D26" s="42">
        <v>32</v>
      </c>
      <c r="E26" s="36">
        <v>25</v>
      </c>
      <c r="F26" s="43">
        <f t="shared" si="0"/>
        <v>800</v>
      </c>
    </row>
    <row r="27" spans="1:6" ht="28.5" x14ac:dyDescent="0.25">
      <c r="A27" s="40">
        <v>26</v>
      </c>
      <c r="B27" s="41" t="s">
        <v>85</v>
      </c>
      <c r="C27" s="42" t="s">
        <v>4</v>
      </c>
      <c r="D27" s="42">
        <v>6</v>
      </c>
      <c r="E27" s="36">
        <v>150</v>
      </c>
      <c r="F27" s="43">
        <f t="shared" si="0"/>
        <v>900</v>
      </c>
    </row>
    <row r="28" spans="1:6" ht="28.5" x14ac:dyDescent="0.25">
      <c r="A28" s="40">
        <v>27</v>
      </c>
      <c r="B28" s="41" t="s">
        <v>86</v>
      </c>
      <c r="C28" s="42" t="s">
        <v>4</v>
      </c>
      <c r="D28" s="42">
        <v>1</v>
      </c>
      <c r="E28" s="36">
        <v>280</v>
      </c>
      <c r="F28" s="43">
        <f t="shared" si="0"/>
        <v>280</v>
      </c>
    </row>
    <row r="29" spans="1:6" x14ac:dyDescent="0.25">
      <c r="A29" s="40">
        <v>28</v>
      </c>
      <c r="B29" s="41" t="s">
        <v>87</v>
      </c>
      <c r="C29" s="42" t="s">
        <v>3</v>
      </c>
      <c r="D29" s="42">
        <v>20</v>
      </c>
      <c r="E29" s="36">
        <v>27</v>
      </c>
      <c r="F29" s="43">
        <f t="shared" si="0"/>
        <v>540</v>
      </c>
    </row>
    <row r="30" spans="1:6" x14ac:dyDescent="0.25">
      <c r="A30" s="40">
        <v>29</v>
      </c>
      <c r="B30" s="41" t="s">
        <v>88</v>
      </c>
      <c r="C30" s="42" t="s">
        <v>4</v>
      </c>
      <c r="D30" s="42">
        <v>8</v>
      </c>
      <c r="E30" s="36">
        <v>450</v>
      </c>
      <c r="F30" s="43">
        <f t="shared" si="0"/>
        <v>3600</v>
      </c>
    </row>
    <row r="31" spans="1:6" x14ac:dyDescent="0.25">
      <c r="A31" s="40">
        <v>30</v>
      </c>
      <c r="B31" s="41" t="s">
        <v>89</v>
      </c>
      <c r="C31" s="42" t="s">
        <v>4</v>
      </c>
      <c r="D31" s="42">
        <v>2</v>
      </c>
      <c r="E31" s="36">
        <v>320</v>
      </c>
      <c r="F31" s="43">
        <f t="shared" si="0"/>
        <v>640</v>
      </c>
    </row>
    <row r="32" spans="1:6" x14ac:dyDescent="0.25">
      <c r="A32" s="40">
        <v>31</v>
      </c>
      <c r="B32" s="41" t="s">
        <v>90</v>
      </c>
      <c r="C32" s="42" t="s">
        <v>7</v>
      </c>
      <c r="D32" s="42">
        <v>2</v>
      </c>
      <c r="E32" s="36">
        <v>60</v>
      </c>
      <c r="F32" s="43">
        <f t="shared" si="0"/>
        <v>120</v>
      </c>
    </row>
    <row r="33" spans="1:6" x14ac:dyDescent="0.25">
      <c r="A33" s="40">
        <v>32</v>
      </c>
      <c r="B33" s="41" t="s">
        <v>91</v>
      </c>
      <c r="C33" s="42" t="s">
        <v>92</v>
      </c>
      <c r="D33" s="42">
        <v>1.5</v>
      </c>
      <c r="E33" s="36">
        <v>650</v>
      </c>
      <c r="F33" s="43">
        <f t="shared" si="0"/>
        <v>975</v>
      </c>
    </row>
    <row r="34" spans="1:6" ht="28.5" x14ac:dyDescent="0.25">
      <c r="A34" s="40">
        <v>33</v>
      </c>
      <c r="B34" s="41" t="s">
        <v>93</v>
      </c>
      <c r="C34" s="42" t="s">
        <v>3</v>
      </c>
      <c r="D34" s="42">
        <v>27</v>
      </c>
      <c r="E34" s="36">
        <v>55</v>
      </c>
      <c r="F34" s="43">
        <f t="shared" si="0"/>
        <v>1485</v>
      </c>
    </row>
    <row r="35" spans="1:6" ht="28.5" x14ac:dyDescent="0.25">
      <c r="A35" s="40">
        <v>34</v>
      </c>
      <c r="B35" s="41" t="s">
        <v>94</v>
      </c>
      <c r="C35" s="42" t="s">
        <v>3</v>
      </c>
      <c r="D35" s="42">
        <v>51</v>
      </c>
      <c r="E35" s="36">
        <v>20</v>
      </c>
      <c r="F35" s="43">
        <f t="shared" si="0"/>
        <v>1020</v>
      </c>
    </row>
    <row r="36" spans="1:6" x14ac:dyDescent="0.25">
      <c r="A36" s="40">
        <v>35</v>
      </c>
      <c r="B36" s="41" t="s">
        <v>95</v>
      </c>
      <c r="C36" s="42" t="s">
        <v>7</v>
      </c>
      <c r="D36" s="42">
        <v>355</v>
      </c>
      <c r="E36" s="36">
        <v>4</v>
      </c>
      <c r="F36" s="43">
        <f t="shared" si="0"/>
        <v>1420</v>
      </c>
    </row>
    <row r="37" spans="1:6" ht="28.5" x14ac:dyDescent="0.25">
      <c r="A37" s="40">
        <v>36</v>
      </c>
      <c r="B37" s="41" t="s">
        <v>96</v>
      </c>
      <c r="C37" s="42" t="s">
        <v>18</v>
      </c>
      <c r="D37" s="42">
        <v>2.2999999999999998</v>
      </c>
      <c r="E37" s="36">
        <v>620</v>
      </c>
      <c r="F37" s="43">
        <f t="shared" si="0"/>
        <v>1426</v>
      </c>
    </row>
    <row r="38" spans="1:6" x14ac:dyDescent="0.25">
      <c r="A38" s="40">
        <v>37</v>
      </c>
      <c r="B38" s="41" t="s">
        <v>97</v>
      </c>
      <c r="C38" s="42" t="s">
        <v>3</v>
      </c>
      <c r="D38" s="42">
        <v>62</v>
      </c>
      <c r="E38" s="36">
        <v>70</v>
      </c>
      <c r="F38" s="43">
        <f t="shared" si="0"/>
        <v>4340</v>
      </c>
    </row>
    <row r="39" spans="1:6" x14ac:dyDescent="0.25">
      <c r="A39" s="40">
        <v>38</v>
      </c>
      <c r="B39" s="41" t="s">
        <v>98</v>
      </c>
      <c r="C39" s="42" t="s">
        <v>4</v>
      </c>
      <c r="D39" s="42">
        <v>10</v>
      </c>
      <c r="E39" s="36">
        <v>50</v>
      </c>
      <c r="F39" s="43">
        <f t="shared" si="0"/>
        <v>500</v>
      </c>
    </row>
    <row r="40" spans="1:6" x14ac:dyDescent="0.25">
      <c r="A40" s="40">
        <v>39</v>
      </c>
      <c r="B40" s="41" t="s">
        <v>99</v>
      </c>
      <c r="C40" s="42" t="s">
        <v>4</v>
      </c>
      <c r="D40" s="42">
        <v>1</v>
      </c>
      <c r="E40" s="36">
        <v>200</v>
      </c>
      <c r="F40" s="43">
        <f t="shared" si="0"/>
        <v>200</v>
      </c>
    </row>
    <row r="41" spans="1:6" ht="28.5" x14ac:dyDescent="0.25">
      <c r="A41" s="40">
        <v>40</v>
      </c>
      <c r="B41" s="41" t="s">
        <v>100</v>
      </c>
      <c r="C41" s="42" t="s">
        <v>3</v>
      </c>
      <c r="D41" s="42">
        <v>10</v>
      </c>
      <c r="E41" s="36">
        <v>70</v>
      </c>
      <c r="F41" s="43">
        <f t="shared" si="0"/>
        <v>700</v>
      </c>
    </row>
    <row r="42" spans="1:6" x14ac:dyDescent="0.25">
      <c r="A42" s="40">
        <v>41</v>
      </c>
      <c r="B42" s="41" t="s">
        <v>101</v>
      </c>
      <c r="C42" s="42" t="s">
        <v>5</v>
      </c>
      <c r="D42" s="42">
        <v>0.01</v>
      </c>
      <c r="E42" s="36">
        <v>10000</v>
      </c>
      <c r="F42" s="43">
        <f t="shared" si="0"/>
        <v>100</v>
      </c>
    </row>
    <row r="43" spans="1:6" ht="28.5" x14ac:dyDescent="0.25">
      <c r="A43" s="40">
        <v>42</v>
      </c>
      <c r="B43" s="41" t="s">
        <v>102</v>
      </c>
      <c r="C43" s="42" t="s">
        <v>3</v>
      </c>
      <c r="D43" s="42">
        <v>91</v>
      </c>
      <c r="E43" s="36">
        <v>20</v>
      </c>
      <c r="F43" s="43">
        <f t="shared" si="0"/>
        <v>1820</v>
      </c>
    </row>
    <row r="44" spans="1:6" ht="18.75" customHeight="1" x14ac:dyDescent="0.25">
      <c r="A44" s="40">
        <v>43</v>
      </c>
      <c r="B44" s="41" t="s">
        <v>103</v>
      </c>
      <c r="C44" s="42" t="s">
        <v>7</v>
      </c>
      <c r="D44" s="42">
        <v>146</v>
      </c>
      <c r="E44" s="36">
        <v>26</v>
      </c>
      <c r="F44" s="43">
        <f t="shared" si="0"/>
        <v>3796</v>
      </c>
    </row>
    <row r="45" spans="1:6" ht="20.25" customHeight="1" x14ac:dyDescent="0.25">
      <c r="A45" s="40">
        <v>44</v>
      </c>
      <c r="B45" s="41" t="s">
        <v>104</v>
      </c>
      <c r="C45" s="42" t="s">
        <v>7</v>
      </c>
      <c r="D45" s="42">
        <v>13</v>
      </c>
      <c r="E45" s="36">
        <v>65</v>
      </c>
      <c r="F45" s="43">
        <f t="shared" si="0"/>
        <v>845</v>
      </c>
    </row>
    <row r="46" spans="1:6" x14ac:dyDescent="0.25">
      <c r="A46" s="40">
        <v>45</v>
      </c>
      <c r="B46" s="41" t="s">
        <v>105</v>
      </c>
      <c r="C46" s="42" t="s">
        <v>7</v>
      </c>
      <c r="D46" s="42">
        <v>9</v>
      </c>
      <c r="E46" s="36">
        <v>45</v>
      </c>
      <c r="F46" s="43">
        <f t="shared" si="0"/>
        <v>405</v>
      </c>
    </row>
    <row r="47" spans="1:6" ht="16.149999999999999" customHeight="1" x14ac:dyDescent="0.25">
      <c r="A47" s="40">
        <v>46</v>
      </c>
      <c r="B47" s="41" t="s">
        <v>106</v>
      </c>
      <c r="C47" s="42" t="s">
        <v>7</v>
      </c>
      <c r="D47" s="42">
        <v>265</v>
      </c>
      <c r="E47" s="36">
        <v>7.5</v>
      </c>
      <c r="F47" s="43">
        <f t="shared" si="0"/>
        <v>1987.5</v>
      </c>
    </row>
    <row r="48" spans="1:6" ht="16.149999999999999" customHeight="1" x14ac:dyDescent="0.25">
      <c r="A48" s="40">
        <v>47</v>
      </c>
      <c r="B48" s="41" t="s">
        <v>107</v>
      </c>
      <c r="C48" s="42" t="s">
        <v>7</v>
      </c>
      <c r="D48" s="42">
        <v>59</v>
      </c>
      <c r="E48" s="36">
        <v>22</v>
      </c>
      <c r="F48" s="43">
        <f t="shared" si="0"/>
        <v>1298</v>
      </c>
    </row>
    <row r="49" spans="1:6" ht="15.6" customHeight="1" x14ac:dyDescent="0.25">
      <c r="A49" s="40">
        <v>48</v>
      </c>
      <c r="B49" s="41" t="s">
        <v>108</v>
      </c>
      <c r="C49" s="42" t="s">
        <v>7</v>
      </c>
      <c r="D49" s="42">
        <v>536</v>
      </c>
      <c r="E49" s="36">
        <v>20</v>
      </c>
      <c r="F49" s="43">
        <f t="shared" si="0"/>
        <v>10720</v>
      </c>
    </row>
    <row r="50" spans="1:6" x14ac:dyDescent="0.25">
      <c r="A50" s="40">
        <v>49</v>
      </c>
      <c r="B50" s="41" t="s">
        <v>109</v>
      </c>
      <c r="C50" s="42" t="s">
        <v>4</v>
      </c>
      <c r="D50" s="42">
        <v>2</v>
      </c>
      <c r="E50" s="36">
        <v>290</v>
      </c>
      <c r="F50" s="43">
        <f t="shared" si="0"/>
        <v>580</v>
      </c>
    </row>
    <row r="51" spans="1:6" x14ac:dyDescent="0.25">
      <c r="A51" s="40">
        <v>50</v>
      </c>
      <c r="B51" s="41" t="s">
        <v>110</v>
      </c>
      <c r="C51" s="42" t="s">
        <v>18</v>
      </c>
      <c r="D51" s="42">
        <v>13.5</v>
      </c>
      <c r="E51" s="36">
        <v>55</v>
      </c>
      <c r="F51" s="43">
        <f t="shared" si="0"/>
        <v>742.5</v>
      </c>
    </row>
    <row r="52" spans="1:6" x14ac:dyDescent="0.25">
      <c r="A52" s="40">
        <v>51</v>
      </c>
      <c r="B52" s="41" t="s">
        <v>111</v>
      </c>
      <c r="C52" s="42" t="s">
        <v>18</v>
      </c>
      <c r="D52" s="42">
        <v>9.1</v>
      </c>
      <c r="E52" s="36">
        <v>100</v>
      </c>
      <c r="F52" s="43">
        <f t="shared" si="0"/>
        <v>910</v>
      </c>
    </row>
    <row r="53" spans="1:6" x14ac:dyDescent="0.25">
      <c r="A53" s="40">
        <v>52</v>
      </c>
      <c r="B53" s="41" t="s">
        <v>112</v>
      </c>
      <c r="C53" s="42" t="s">
        <v>18</v>
      </c>
      <c r="D53" s="42">
        <v>70</v>
      </c>
      <c r="E53" s="36">
        <v>5</v>
      </c>
      <c r="F53" s="43">
        <f t="shared" si="0"/>
        <v>350</v>
      </c>
    </row>
    <row r="54" spans="1:6" ht="28.5" x14ac:dyDescent="0.25">
      <c r="A54" s="40">
        <v>53</v>
      </c>
      <c r="B54" s="41" t="s">
        <v>113</v>
      </c>
      <c r="C54" s="42" t="s">
        <v>3</v>
      </c>
      <c r="D54" s="42">
        <v>19</v>
      </c>
      <c r="E54" s="36">
        <v>18</v>
      </c>
      <c r="F54" s="43">
        <f t="shared" si="0"/>
        <v>342</v>
      </c>
    </row>
    <row r="55" spans="1:6" x14ac:dyDescent="0.25">
      <c r="A55" s="40">
        <v>54</v>
      </c>
      <c r="B55" s="41" t="s">
        <v>114</v>
      </c>
      <c r="C55" s="42" t="s">
        <v>5</v>
      </c>
      <c r="D55" s="42">
        <v>1.6</v>
      </c>
      <c r="E55" s="36">
        <v>60</v>
      </c>
      <c r="F55" s="43">
        <f t="shared" si="0"/>
        <v>96</v>
      </c>
    </row>
    <row r="56" spans="1:6" x14ac:dyDescent="0.25">
      <c r="A56" s="40">
        <v>55</v>
      </c>
      <c r="B56" s="41" t="s">
        <v>115</v>
      </c>
      <c r="C56" s="42" t="s">
        <v>5</v>
      </c>
      <c r="D56" s="42">
        <v>13.7</v>
      </c>
      <c r="E56" s="36">
        <v>75</v>
      </c>
      <c r="F56" s="43">
        <f t="shared" si="0"/>
        <v>1027.5</v>
      </c>
    </row>
    <row r="57" spans="1:6" x14ac:dyDescent="0.25">
      <c r="A57" s="40">
        <v>56</v>
      </c>
      <c r="B57" s="41" t="s">
        <v>116</v>
      </c>
      <c r="C57" s="42" t="s">
        <v>7</v>
      </c>
      <c r="D57" s="42">
        <v>23</v>
      </c>
      <c r="E57" s="36">
        <v>30</v>
      </c>
      <c r="F57" s="43">
        <f t="shared" si="0"/>
        <v>690</v>
      </c>
    </row>
    <row r="58" spans="1:6" x14ac:dyDescent="0.25">
      <c r="A58" s="40">
        <v>57</v>
      </c>
      <c r="B58" s="41" t="s">
        <v>117</v>
      </c>
      <c r="C58" s="42" t="s">
        <v>4</v>
      </c>
      <c r="D58" s="42">
        <v>1</v>
      </c>
      <c r="E58" s="36">
        <v>75</v>
      </c>
      <c r="F58" s="43">
        <f t="shared" si="0"/>
        <v>75</v>
      </c>
    </row>
    <row r="59" spans="1:6" x14ac:dyDescent="0.25">
      <c r="A59" s="40">
        <v>58</v>
      </c>
      <c r="B59" s="41" t="s">
        <v>118</v>
      </c>
      <c r="C59" s="42" t="s">
        <v>4</v>
      </c>
      <c r="D59" s="42">
        <v>2</v>
      </c>
      <c r="E59" s="36">
        <v>100</v>
      </c>
      <c r="F59" s="43">
        <f t="shared" si="0"/>
        <v>200</v>
      </c>
    </row>
    <row r="60" spans="1:6" x14ac:dyDescent="0.25">
      <c r="A60" s="40">
        <v>59</v>
      </c>
      <c r="B60" s="41" t="s">
        <v>119</v>
      </c>
      <c r="C60" s="42" t="s">
        <v>3</v>
      </c>
      <c r="D60" s="42">
        <v>40</v>
      </c>
      <c r="E60" s="36">
        <v>135</v>
      </c>
      <c r="F60" s="43">
        <f t="shared" si="0"/>
        <v>5400</v>
      </c>
    </row>
    <row r="61" spans="1:6" x14ac:dyDescent="0.25">
      <c r="A61" s="40">
        <v>60</v>
      </c>
      <c r="B61" s="41" t="s">
        <v>120</v>
      </c>
      <c r="C61" s="42" t="s">
        <v>3</v>
      </c>
      <c r="D61" s="42">
        <v>100</v>
      </c>
      <c r="E61" s="36">
        <v>32</v>
      </c>
      <c r="F61" s="43">
        <f t="shared" si="0"/>
        <v>3200</v>
      </c>
    </row>
    <row r="62" spans="1:6" x14ac:dyDescent="0.25">
      <c r="A62" s="40">
        <v>61</v>
      </c>
      <c r="B62" s="41" t="s">
        <v>121</v>
      </c>
      <c r="C62" s="42" t="s">
        <v>3</v>
      </c>
      <c r="D62" s="42">
        <v>201</v>
      </c>
      <c r="E62" s="36">
        <v>10</v>
      </c>
      <c r="F62" s="43">
        <f t="shared" si="0"/>
        <v>2010</v>
      </c>
    </row>
    <row r="63" spans="1:6" x14ac:dyDescent="0.25">
      <c r="A63" s="40">
        <v>62</v>
      </c>
      <c r="B63" s="41" t="s">
        <v>122</v>
      </c>
      <c r="C63" s="42" t="s">
        <v>7</v>
      </c>
      <c r="D63" s="42">
        <v>0.6</v>
      </c>
      <c r="E63" s="36">
        <v>150</v>
      </c>
      <c r="F63" s="43">
        <f t="shared" si="0"/>
        <v>90</v>
      </c>
    </row>
    <row r="64" spans="1:6" x14ac:dyDescent="0.25">
      <c r="A64" s="40">
        <v>63</v>
      </c>
      <c r="B64" s="41" t="s">
        <v>123</v>
      </c>
      <c r="C64" s="42" t="s">
        <v>3</v>
      </c>
      <c r="D64" s="42">
        <v>251</v>
      </c>
      <c r="E64" s="36">
        <v>12</v>
      </c>
      <c r="F64" s="43">
        <f t="shared" si="0"/>
        <v>3012</v>
      </c>
    </row>
    <row r="65" spans="1:6" x14ac:dyDescent="0.25">
      <c r="A65" s="40">
        <v>64</v>
      </c>
      <c r="B65" s="41" t="s">
        <v>124</v>
      </c>
      <c r="C65" s="42" t="s">
        <v>4</v>
      </c>
      <c r="D65" s="42">
        <v>14</v>
      </c>
      <c r="E65" s="36">
        <v>240</v>
      </c>
      <c r="F65" s="43">
        <f t="shared" si="0"/>
        <v>3360</v>
      </c>
    </row>
    <row r="66" spans="1:6" x14ac:dyDescent="0.25">
      <c r="A66" s="40">
        <v>65</v>
      </c>
      <c r="B66" s="41" t="s">
        <v>125</v>
      </c>
      <c r="C66" s="42" t="s">
        <v>18</v>
      </c>
      <c r="D66" s="42">
        <v>0.3</v>
      </c>
      <c r="E66" s="36">
        <v>500</v>
      </c>
      <c r="F66" s="43">
        <f t="shared" si="0"/>
        <v>150</v>
      </c>
    </row>
    <row r="67" spans="1:6" x14ac:dyDescent="0.25">
      <c r="A67" s="40">
        <v>66</v>
      </c>
      <c r="B67" s="41" t="s">
        <v>126</v>
      </c>
      <c r="C67" s="42" t="s">
        <v>4</v>
      </c>
      <c r="D67" s="42">
        <v>24</v>
      </c>
      <c r="E67" s="36">
        <v>45</v>
      </c>
      <c r="F67" s="43">
        <f t="shared" ref="F67:F105" si="1">+(ROUND((D67*E67),2))</f>
        <v>1080</v>
      </c>
    </row>
    <row r="68" spans="1:6" x14ac:dyDescent="0.25">
      <c r="A68" s="40">
        <v>67</v>
      </c>
      <c r="B68" s="41" t="s">
        <v>127</v>
      </c>
      <c r="C68" s="42" t="s">
        <v>4</v>
      </c>
      <c r="D68" s="42">
        <v>58</v>
      </c>
      <c r="E68" s="36">
        <v>40</v>
      </c>
      <c r="F68" s="43">
        <f t="shared" si="1"/>
        <v>2320</v>
      </c>
    </row>
    <row r="69" spans="1:6" ht="28.5" x14ac:dyDescent="0.25">
      <c r="A69" s="40">
        <v>68</v>
      </c>
      <c r="B69" s="41" t="s">
        <v>128</v>
      </c>
      <c r="C69" s="42" t="s">
        <v>7</v>
      </c>
      <c r="D69" s="42">
        <v>169</v>
      </c>
      <c r="E69" s="36">
        <v>37</v>
      </c>
      <c r="F69" s="43">
        <f t="shared" si="1"/>
        <v>6253</v>
      </c>
    </row>
    <row r="70" spans="1:6" x14ac:dyDescent="0.25">
      <c r="A70" s="40">
        <v>69</v>
      </c>
      <c r="B70" s="41" t="s">
        <v>129</v>
      </c>
      <c r="C70" s="42" t="s">
        <v>3</v>
      </c>
      <c r="D70" s="42">
        <v>307</v>
      </c>
      <c r="E70" s="36">
        <v>14</v>
      </c>
      <c r="F70" s="43">
        <f t="shared" si="1"/>
        <v>4298</v>
      </c>
    </row>
    <row r="71" spans="1:6" x14ac:dyDescent="0.25">
      <c r="A71" s="40">
        <v>70</v>
      </c>
      <c r="B71" s="41" t="s">
        <v>130</v>
      </c>
      <c r="C71" s="42" t="s">
        <v>4</v>
      </c>
      <c r="D71" s="42">
        <v>5</v>
      </c>
      <c r="E71" s="36">
        <v>170</v>
      </c>
      <c r="F71" s="43">
        <f t="shared" si="1"/>
        <v>850</v>
      </c>
    </row>
    <row r="72" spans="1:6" ht="28.5" x14ac:dyDescent="0.25">
      <c r="A72" s="40">
        <v>71</v>
      </c>
      <c r="B72" s="41" t="s">
        <v>131</v>
      </c>
      <c r="C72" s="42" t="s">
        <v>7</v>
      </c>
      <c r="D72" s="42">
        <v>268</v>
      </c>
      <c r="E72" s="36">
        <v>37</v>
      </c>
      <c r="F72" s="43">
        <f t="shared" si="1"/>
        <v>9916</v>
      </c>
    </row>
    <row r="73" spans="1:6" x14ac:dyDescent="0.25">
      <c r="A73" s="40">
        <v>72</v>
      </c>
      <c r="B73" s="41" t="s">
        <v>132</v>
      </c>
      <c r="C73" s="42" t="s">
        <v>7</v>
      </c>
      <c r="D73" s="42">
        <v>457</v>
      </c>
      <c r="E73" s="36">
        <v>6</v>
      </c>
      <c r="F73" s="43">
        <f t="shared" si="1"/>
        <v>2742</v>
      </c>
    </row>
    <row r="74" spans="1:6" ht="28.5" x14ac:dyDescent="0.25">
      <c r="A74" s="40">
        <v>73</v>
      </c>
      <c r="B74" s="41" t="s">
        <v>133</v>
      </c>
      <c r="C74" s="42" t="s">
        <v>7</v>
      </c>
      <c r="D74" s="42">
        <v>91</v>
      </c>
      <c r="E74" s="36">
        <v>30</v>
      </c>
      <c r="F74" s="43">
        <f t="shared" si="1"/>
        <v>2730</v>
      </c>
    </row>
    <row r="75" spans="1:6" ht="28.5" x14ac:dyDescent="0.25">
      <c r="A75" s="40">
        <v>74</v>
      </c>
      <c r="B75" s="41" t="s">
        <v>134</v>
      </c>
      <c r="C75" s="42" t="s">
        <v>7</v>
      </c>
      <c r="D75" s="42">
        <v>7.5</v>
      </c>
      <c r="E75" s="36">
        <v>95</v>
      </c>
      <c r="F75" s="43">
        <f t="shared" si="1"/>
        <v>712.5</v>
      </c>
    </row>
    <row r="76" spans="1:6" x14ac:dyDescent="0.25">
      <c r="A76" s="40">
        <v>75</v>
      </c>
      <c r="B76" s="41" t="s">
        <v>135</v>
      </c>
      <c r="C76" s="42" t="s">
        <v>4</v>
      </c>
      <c r="D76" s="42">
        <v>11</v>
      </c>
      <c r="E76" s="36">
        <v>30</v>
      </c>
      <c r="F76" s="43">
        <f t="shared" si="1"/>
        <v>330</v>
      </c>
    </row>
    <row r="77" spans="1:6" ht="28.5" x14ac:dyDescent="0.25">
      <c r="A77" s="40">
        <v>76</v>
      </c>
      <c r="B77" s="41" t="s">
        <v>136</v>
      </c>
      <c r="C77" s="42" t="s">
        <v>4</v>
      </c>
      <c r="D77" s="42">
        <v>16</v>
      </c>
      <c r="E77" s="36">
        <v>20</v>
      </c>
      <c r="F77" s="43">
        <f t="shared" si="1"/>
        <v>320</v>
      </c>
    </row>
    <row r="78" spans="1:6" ht="28.5" x14ac:dyDescent="0.25">
      <c r="A78" s="40">
        <v>77</v>
      </c>
      <c r="B78" s="41" t="s">
        <v>137</v>
      </c>
      <c r="C78" s="42" t="s">
        <v>4</v>
      </c>
      <c r="D78" s="42">
        <v>12</v>
      </c>
      <c r="E78" s="36">
        <v>15</v>
      </c>
      <c r="F78" s="43">
        <f t="shared" si="1"/>
        <v>180</v>
      </c>
    </row>
    <row r="79" spans="1:6" ht="28.5" x14ac:dyDescent="0.25">
      <c r="A79" s="40">
        <v>78</v>
      </c>
      <c r="B79" s="41" t="s">
        <v>138</v>
      </c>
      <c r="C79" s="42" t="s">
        <v>7</v>
      </c>
      <c r="D79" s="42">
        <v>182</v>
      </c>
      <c r="E79" s="36">
        <v>24</v>
      </c>
      <c r="F79" s="43">
        <f t="shared" si="1"/>
        <v>4368</v>
      </c>
    </row>
    <row r="80" spans="1:6" x14ac:dyDescent="0.25">
      <c r="A80" s="40">
        <v>79</v>
      </c>
      <c r="B80" s="41" t="s">
        <v>139</v>
      </c>
      <c r="C80" s="42" t="s">
        <v>4</v>
      </c>
      <c r="D80" s="42">
        <v>15</v>
      </c>
      <c r="E80" s="36">
        <v>150</v>
      </c>
      <c r="F80" s="43">
        <f t="shared" si="1"/>
        <v>2250</v>
      </c>
    </row>
    <row r="81" spans="1:6" ht="21.75" customHeight="1" x14ac:dyDescent="0.25">
      <c r="A81" s="40">
        <v>80</v>
      </c>
      <c r="B81" s="41" t="s">
        <v>140</v>
      </c>
      <c r="C81" s="42" t="s">
        <v>3</v>
      </c>
      <c r="D81" s="42">
        <v>111</v>
      </c>
      <c r="E81" s="36">
        <v>22</v>
      </c>
      <c r="F81" s="43">
        <f t="shared" si="1"/>
        <v>2442</v>
      </c>
    </row>
    <row r="82" spans="1:6" ht="20.25" customHeight="1" x14ac:dyDescent="0.25">
      <c r="A82" s="40">
        <v>81</v>
      </c>
      <c r="B82" s="41" t="s">
        <v>141</v>
      </c>
      <c r="C82" s="42" t="s">
        <v>4</v>
      </c>
      <c r="D82" s="42">
        <v>3</v>
      </c>
      <c r="E82" s="36">
        <v>250</v>
      </c>
      <c r="F82" s="43">
        <f t="shared" si="1"/>
        <v>750</v>
      </c>
    </row>
    <row r="83" spans="1:6" ht="22.5" customHeight="1" x14ac:dyDescent="0.25">
      <c r="A83" s="40">
        <v>82</v>
      </c>
      <c r="B83" s="41" t="s">
        <v>142</v>
      </c>
      <c r="C83" s="42" t="s">
        <v>7</v>
      </c>
      <c r="D83" s="42">
        <v>44.2</v>
      </c>
      <c r="E83" s="36">
        <v>670</v>
      </c>
      <c r="F83" s="43">
        <f t="shared" si="1"/>
        <v>29614</v>
      </c>
    </row>
    <row r="84" spans="1:6" ht="24.75" customHeight="1" x14ac:dyDescent="0.25">
      <c r="A84" s="40">
        <v>83</v>
      </c>
      <c r="B84" s="41" t="s">
        <v>143</v>
      </c>
      <c r="C84" s="42" t="s">
        <v>7</v>
      </c>
      <c r="D84" s="42">
        <v>10</v>
      </c>
      <c r="E84" s="36">
        <v>40</v>
      </c>
      <c r="F84" s="43">
        <f t="shared" si="1"/>
        <v>400</v>
      </c>
    </row>
    <row r="85" spans="1:6" ht="28.5" x14ac:dyDescent="0.25">
      <c r="A85" s="40">
        <v>84</v>
      </c>
      <c r="B85" s="41" t="s">
        <v>144</v>
      </c>
      <c r="C85" s="42" t="s">
        <v>7</v>
      </c>
      <c r="D85" s="42">
        <v>54</v>
      </c>
      <c r="E85" s="36">
        <v>120</v>
      </c>
      <c r="F85" s="43">
        <f t="shared" si="1"/>
        <v>6480</v>
      </c>
    </row>
    <row r="86" spans="1:6" ht="28.5" x14ac:dyDescent="0.25">
      <c r="A86" s="40">
        <v>85</v>
      </c>
      <c r="B86" s="41" t="s">
        <v>145</v>
      </c>
      <c r="C86" s="42" t="s">
        <v>7</v>
      </c>
      <c r="D86" s="42">
        <v>1030</v>
      </c>
      <c r="E86" s="36">
        <v>6.5</v>
      </c>
      <c r="F86" s="43">
        <f t="shared" si="1"/>
        <v>6695</v>
      </c>
    </row>
    <row r="87" spans="1:6" ht="28.5" x14ac:dyDescent="0.25">
      <c r="A87" s="40">
        <v>86</v>
      </c>
      <c r="B87" s="41" t="s">
        <v>146</v>
      </c>
      <c r="C87" s="42" t="s">
        <v>7</v>
      </c>
      <c r="D87" s="42">
        <v>10</v>
      </c>
      <c r="E87" s="36">
        <v>55</v>
      </c>
      <c r="F87" s="43">
        <f t="shared" si="1"/>
        <v>550</v>
      </c>
    </row>
    <row r="88" spans="1:6" ht="28.5" x14ac:dyDescent="0.25">
      <c r="A88" s="40">
        <v>87</v>
      </c>
      <c r="B88" s="41" t="s">
        <v>147</v>
      </c>
      <c r="C88" s="42" t="s">
        <v>3</v>
      </c>
      <c r="D88" s="42">
        <v>48</v>
      </c>
      <c r="E88" s="36">
        <v>80</v>
      </c>
      <c r="F88" s="43">
        <f t="shared" si="1"/>
        <v>3840</v>
      </c>
    </row>
    <row r="89" spans="1:6" x14ac:dyDescent="0.25">
      <c r="A89" s="40">
        <v>88</v>
      </c>
      <c r="B89" s="41" t="s">
        <v>148</v>
      </c>
      <c r="C89" s="42" t="s">
        <v>3</v>
      </c>
      <c r="D89" s="42">
        <v>2</v>
      </c>
      <c r="E89" s="36">
        <v>45</v>
      </c>
      <c r="F89" s="43">
        <f t="shared" si="1"/>
        <v>90</v>
      </c>
    </row>
    <row r="90" spans="1:6" x14ac:dyDescent="0.25">
      <c r="A90" s="40">
        <v>89</v>
      </c>
      <c r="B90" s="41" t="s">
        <v>149</v>
      </c>
      <c r="C90" s="42" t="s">
        <v>3</v>
      </c>
      <c r="D90" s="42">
        <v>10</v>
      </c>
      <c r="E90" s="36">
        <v>40</v>
      </c>
      <c r="F90" s="43">
        <f t="shared" si="1"/>
        <v>400</v>
      </c>
    </row>
    <row r="91" spans="1:6" x14ac:dyDescent="0.25">
      <c r="A91" s="40">
        <v>90</v>
      </c>
      <c r="B91" s="41" t="s">
        <v>150</v>
      </c>
      <c r="C91" s="42" t="s">
        <v>4</v>
      </c>
      <c r="D91" s="42">
        <v>10</v>
      </c>
      <c r="E91" s="36">
        <v>22</v>
      </c>
      <c r="F91" s="43">
        <f t="shared" si="1"/>
        <v>220</v>
      </c>
    </row>
    <row r="92" spans="1:6" x14ac:dyDescent="0.25">
      <c r="A92" s="40">
        <v>91</v>
      </c>
      <c r="B92" s="41" t="s">
        <v>151</v>
      </c>
      <c r="C92" s="42" t="s">
        <v>4</v>
      </c>
      <c r="D92" s="42">
        <v>3</v>
      </c>
      <c r="E92" s="36">
        <v>70</v>
      </c>
      <c r="F92" s="43">
        <f t="shared" si="1"/>
        <v>210</v>
      </c>
    </row>
    <row r="93" spans="1:6" x14ac:dyDescent="0.25">
      <c r="A93" s="40">
        <v>92</v>
      </c>
      <c r="B93" s="41" t="s">
        <v>152</v>
      </c>
      <c r="C93" s="42" t="s">
        <v>7</v>
      </c>
      <c r="D93" s="42">
        <v>497</v>
      </c>
      <c r="E93" s="36">
        <v>10</v>
      </c>
      <c r="F93" s="43">
        <f t="shared" si="1"/>
        <v>4970</v>
      </c>
    </row>
    <row r="94" spans="1:6" x14ac:dyDescent="0.25">
      <c r="A94" s="40">
        <v>93</v>
      </c>
      <c r="B94" s="41" t="s">
        <v>153</v>
      </c>
      <c r="C94" s="42" t="s">
        <v>18</v>
      </c>
      <c r="D94" s="42">
        <v>9</v>
      </c>
      <c r="E94" s="36">
        <v>75</v>
      </c>
      <c r="F94" s="43">
        <f t="shared" si="1"/>
        <v>675</v>
      </c>
    </row>
    <row r="95" spans="1:6" x14ac:dyDescent="0.25">
      <c r="A95" s="40">
        <v>94</v>
      </c>
      <c r="B95" s="41" t="s">
        <v>154</v>
      </c>
      <c r="C95" s="42" t="s">
        <v>7</v>
      </c>
      <c r="D95" s="42">
        <v>11</v>
      </c>
      <c r="E95" s="36">
        <v>25</v>
      </c>
      <c r="F95" s="43">
        <f t="shared" si="1"/>
        <v>275</v>
      </c>
    </row>
    <row r="96" spans="1:6" ht="15.75" customHeight="1" x14ac:dyDescent="0.25">
      <c r="A96" s="40">
        <v>95</v>
      </c>
      <c r="B96" s="41" t="s">
        <v>155</v>
      </c>
      <c r="C96" s="44" t="s">
        <v>18</v>
      </c>
      <c r="D96" s="42">
        <v>14</v>
      </c>
      <c r="E96" s="36">
        <v>170</v>
      </c>
      <c r="F96" s="43">
        <f t="shared" si="1"/>
        <v>2380</v>
      </c>
    </row>
    <row r="97" spans="1:7" ht="15.75" customHeight="1" x14ac:dyDescent="0.25">
      <c r="A97" s="40">
        <v>96</v>
      </c>
      <c r="B97" s="41" t="s">
        <v>156</v>
      </c>
      <c r="C97" s="44" t="s">
        <v>3</v>
      </c>
      <c r="D97" s="42">
        <v>10</v>
      </c>
      <c r="E97" s="36">
        <v>40</v>
      </c>
      <c r="F97" s="43">
        <f t="shared" si="1"/>
        <v>400</v>
      </c>
    </row>
    <row r="98" spans="1:7" ht="18" customHeight="1" x14ac:dyDescent="0.25">
      <c r="A98" s="40">
        <v>97</v>
      </c>
      <c r="B98" s="41" t="s">
        <v>157</v>
      </c>
      <c r="C98" s="42" t="s">
        <v>4</v>
      </c>
      <c r="D98" s="42">
        <v>5</v>
      </c>
      <c r="E98" s="36">
        <v>35</v>
      </c>
      <c r="F98" s="43">
        <f t="shared" si="1"/>
        <v>175</v>
      </c>
    </row>
    <row r="99" spans="1:7" ht="17.25" customHeight="1" x14ac:dyDescent="0.25">
      <c r="A99" s="40">
        <v>98</v>
      </c>
      <c r="B99" s="41" t="s">
        <v>158</v>
      </c>
      <c r="C99" s="42" t="s">
        <v>7</v>
      </c>
      <c r="D99" s="42">
        <v>122</v>
      </c>
      <c r="E99" s="36">
        <v>12</v>
      </c>
      <c r="F99" s="43">
        <f t="shared" si="1"/>
        <v>1464</v>
      </c>
    </row>
    <row r="100" spans="1:7" x14ac:dyDescent="0.25">
      <c r="A100" s="40">
        <v>99</v>
      </c>
      <c r="B100" s="41" t="s">
        <v>159</v>
      </c>
      <c r="C100" s="42" t="s">
        <v>92</v>
      </c>
      <c r="D100" s="42">
        <v>0.3</v>
      </c>
      <c r="E100" s="36">
        <v>80</v>
      </c>
      <c r="F100" s="43">
        <f t="shared" si="1"/>
        <v>24</v>
      </c>
    </row>
    <row r="101" spans="1:7" x14ac:dyDescent="0.25">
      <c r="A101" s="40">
        <v>100</v>
      </c>
      <c r="B101" s="41" t="s">
        <v>160</v>
      </c>
      <c r="C101" s="42" t="s">
        <v>161</v>
      </c>
      <c r="D101" s="42">
        <v>2.95</v>
      </c>
      <c r="E101" s="36">
        <v>600</v>
      </c>
      <c r="F101" s="43">
        <f t="shared" si="1"/>
        <v>1770</v>
      </c>
    </row>
    <row r="102" spans="1:7" x14ac:dyDescent="0.25">
      <c r="A102" s="40">
        <v>101</v>
      </c>
      <c r="B102" s="41" t="s">
        <v>162</v>
      </c>
      <c r="C102" s="42" t="s">
        <v>92</v>
      </c>
      <c r="D102" s="42">
        <v>0.5</v>
      </c>
      <c r="E102" s="36">
        <v>600</v>
      </c>
      <c r="F102" s="43">
        <f t="shared" si="1"/>
        <v>300</v>
      </c>
    </row>
    <row r="103" spans="1:7" x14ac:dyDescent="0.25">
      <c r="A103" s="40">
        <v>102</v>
      </c>
      <c r="B103" s="41" t="s">
        <v>163</v>
      </c>
      <c r="C103" s="42" t="s">
        <v>164</v>
      </c>
      <c r="D103" s="42">
        <v>0.19800000000000001</v>
      </c>
      <c r="E103" s="36">
        <v>7500</v>
      </c>
      <c r="F103" s="43">
        <f t="shared" si="1"/>
        <v>1485</v>
      </c>
    </row>
    <row r="104" spans="1:7" x14ac:dyDescent="0.25">
      <c r="A104" s="40">
        <v>103</v>
      </c>
      <c r="B104" s="41" t="s">
        <v>165</v>
      </c>
      <c r="C104" s="42" t="s">
        <v>161</v>
      </c>
      <c r="D104" s="42">
        <v>4.88</v>
      </c>
      <c r="E104" s="36">
        <v>600</v>
      </c>
      <c r="F104" s="43">
        <f t="shared" si="1"/>
        <v>2928</v>
      </c>
    </row>
    <row r="105" spans="1:7" x14ac:dyDescent="0.25">
      <c r="A105" s="40">
        <v>104</v>
      </c>
      <c r="B105" s="41" t="s">
        <v>166</v>
      </c>
      <c r="C105" s="42" t="s">
        <v>161</v>
      </c>
      <c r="D105" s="42">
        <v>3.8</v>
      </c>
      <c r="E105" s="36">
        <v>350</v>
      </c>
      <c r="F105" s="43">
        <f t="shared" si="1"/>
        <v>1330</v>
      </c>
    </row>
    <row r="106" spans="1:7" x14ac:dyDescent="0.25">
      <c r="A106" s="55" t="s">
        <v>15</v>
      </c>
      <c r="B106" s="55"/>
      <c r="C106" s="55"/>
      <c r="D106" s="55"/>
      <c r="E106" s="55"/>
      <c r="F106" s="45">
        <f>SUM(F2:F105)</f>
        <v>241191.5</v>
      </c>
    </row>
    <row r="108" spans="1:7" ht="33.6" customHeight="1" x14ac:dyDescent="0.25">
      <c r="A108" s="53" t="s">
        <v>19</v>
      </c>
      <c r="B108" s="53"/>
      <c r="C108" s="53"/>
      <c r="D108" s="53"/>
      <c r="E108" s="53"/>
      <c r="F108" s="53"/>
      <c r="G108" s="34"/>
    </row>
    <row r="109" spans="1:7" ht="34.15" customHeight="1" x14ac:dyDescent="0.25">
      <c r="A109" s="53" t="s">
        <v>20</v>
      </c>
      <c r="B109" s="53"/>
      <c r="C109" s="53"/>
      <c r="D109" s="53"/>
      <c r="E109" s="53"/>
      <c r="F109" s="53"/>
      <c r="G109" s="34"/>
    </row>
    <row r="110" spans="1:7" ht="39.6" customHeight="1" x14ac:dyDescent="0.25">
      <c r="A110" s="53" t="s">
        <v>169</v>
      </c>
      <c r="B110" s="53"/>
      <c r="C110" s="53"/>
      <c r="D110" s="53"/>
      <c r="E110" s="53"/>
      <c r="F110" s="53"/>
      <c r="G110" s="34"/>
    </row>
    <row r="111" spans="1:7" ht="35.450000000000003" customHeight="1" x14ac:dyDescent="0.25">
      <c r="A111" s="53" t="s">
        <v>21</v>
      </c>
      <c r="B111" s="53"/>
      <c r="C111" s="53"/>
      <c r="D111" s="53"/>
      <c r="E111" s="53"/>
      <c r="F111" s="53"/>
      <c r="G111" s="34"/>
    </row>
    <row r="112" spans="1:7" ht="26.45" customHeight="1" x14ac:dyDescent="0.25">
      <c r="A112" s="53" t="s">
        <v>22</v>
      </c>
      <c r="B112" s="53"/>
      <c r="C112" s="53"/>
      <c r="D112" s="53"/>
      <c r="E112" s="53"/>
      <c r="F112" s="53"/>
      <c r="G112" s="34"/>
    </row>
    <row r="113" spans="1:6" ht="35.450000000000003" customHeight="1" x14ac:dyDescent="0.25">
      <c r="A113" s="54" t="s">
        <v>59</v>
      </c>
      <c r="B113" s="54"/>
      <c r="C113" s="54"/>
      <c r="D113" s="54"/>
      <c r="E113" s="54"/>
      <c r="F113" s="54"/>
    </row>
  </sheetData>
  <sheetProtection algorithmName="SHA-512" hashValue="XoBSLjxJOOKyT/bR6mOpBSNtichmxdrgO/rTyqctlMK+vWPIwssrrdztAXLg9MrlZ7ILa6TL0FSeMD9Lqooh4A==" saltValue="ym4PoUzWQV7mdjfb9Fs60g==" spinCount="100000" sheet="1" objects="1" scenarios="1" autoFilter="0"/>
  <mergeCells count="7">
    <mergeCell ref="A111:F111"/>
    <mergeCell ref="A112:F112"/>
    <mergeCell ref="A113:F113"/>
    <mergeCell ref="A106:E106"/>
    <mergeCell ref="A108:F108"/>
    <mergeCell ref="A109:F109"/>
    <mergeCell ref="A110:F110"/>
  </mergeCells>
  <conditionalFormatting sqref="A108:A112">
    <cfRule type="duplicateValues" dxfId="36" priority="1"/>
    <cfRule type="duplicateValues" dxfId="35" priority="2"/>
    <cfRule type="duplicateValues" dxfId="34" priority="3"/>
  </conditionalFormatting>
  <pageMargins left="0.11811023622047245" right="0.11811023622047245" top="0.55118110236220474" bottom="0.1574803149606299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DD42E-5253-442F-8E8C-D4B8DD4211E8}">
  <dimension ref="A1:R19"/>
  <sheetViews>
    <sheetView workbookViewId="0">
      <selection activeCell="R4" sqref="R4"/>
    </sheetView>
  </sheetViews>
  <sheetFormatPr defaultRowHeight="15" x14ac:dyDescent="0.25"/>
  <cols>
    <col min="1" max="1" width="37.7109375" customWidth="1"/>
    <col min="2" max="2" width="12.140625" customWidth="1"/>
    <col min="3" max="3" width="19.5703125" customWidth="1"/>
    <col min="4" max="4" width="10.7109375" customWidth="1"/>
    <col min="5" max="5" width="10" customWidth="1"/>
    <col min="6" max="6" width="11.28515625" customWidth="1"/>
    <col min="7" max="7" width="11.140625" customWidth="1"/>
    <col min="8" max="8" width="10.42578125" customWidth="1"/>
  </cols>
  <sheetData>
    <row r="1" spans="1:18" ht="91.9" customHeight="1" x14ac:dyDescent="0.25">
      <c r="A1" s="11" t="s">
        <v>23</v>
      </c>
      <c r="B1" s="12" t="s">
        <v>24</v>
      </c>
      <c r="C1" s="12" t="s">
        <v>25</v>
      </c>
      <c r="D1" s="12" t="s">
        <v>26</v>
      </c>
      <c r="E1" s="12" t="s">
        <v>27</v>
      </c>
      <c r="F1" s="12" t="s">
        <v>28</v>
      </c>
      <c r="G1" s="12" t="s">
        <v>29</v>
      </c>
      <c r="H1" s="12" t="s">
        <v>30</v>
      </c>
      <c r="I1" s="12" t="s">
        <v>31</v>
      </c>
      <c r="J1" s="13" t="s">
        <v>32</v>
      </c>
      <c r="K1" s="13" t="s">
        <v>33</v>
      </c>
      <c r="L1" s="13" t="s">
        <v>34</v>
      </c>
      <c r="M1" s="13" t="s">
        <v>35</v>
      </c>
      <c r="N1" s="13" t="s">
        <v>36</v>
      </c>
      <c r="O1" s="13" t="s">
        <v>37</v>
      </c>
      <c r="P1" s="13" t="s">
        <v>38</v>
      </c>
      <c r="Q1" s="13" t="s">
        <v>39</v>
      </c>
      <c r="R1" s="13" t="s">
        <v>40</v>
      </c>
    </row>
    <row r="2" spans="1:18" ht="24.6" customHeight="1" x14ac:dyDescent="0.25">
      <c r="A2" s="14" t="s">
        <v>41</v>
      </c>
      <c r="B2" s="15">
        <v>3</v>
      </c>
      <c r="C2" s="15">
        <v>3</v>
      </c>
      <c r="D2" s="15">
        <v>15</v>
      </c>
      <c r="E2" s="15">
        <v>17</v>
      </c>
      <c r="F2" s="15">
        <v>8</v>
      </c>
      <c r="G2" s="15">
        <v>9</v>
      </c>
      <c r="H2" s="15">
        <v>20.9</v>
      </c>
      <c r="I2" s="15">
        <v>5</v>
      </c>
      <c r="J2" s="15">
        <v>1</v>
      </c>
      <c r="K2" s="15">
        <v>1</v>
      </c>
      <c r="L2" s="15">
        <v>1</v>
      </c>
      <c r="M2" s="15">
        <v>1</v>
      </c>
      <c r="N2" s="15">
        <v>1</v>
      </c>
      <c r="O2" s="15">
        <v>1</v>
      </c>
      <c r="P2" s="15">
        <v>1</v>
      </c>
      <c r="Q2" s="15">
        <v>1</v>
      </c>
      <c r="R2" s="15">
        <v>1</v>
      </c>
    </row>
    <row r="3" spans="1:18" ht="45" x14ac:dyDescent="0.25">
      <c r="A3" s="14" t="s">
        <v>42</v>
      </c>
      <c r="B3" s="16">
        <v>0.1</v>
      </c>
      <c r="C3" s="16">
        <v>0.1</v>
      </c>
      <c r="D3" s="16">
        <v>0.1</v>
      </c>
      <c r="E3" s="16">
        <v>0.1</v>
      </c>
      <c r="F3" s="16">
        <v>4</v>
      </c>
      <c r="G3" s="16">
        <v>4</v>
      </c>
      <c r="H3" s="16">
        <v>15</v>
      </c>
      <c r="I3" s="16">
        <v>4</v>
      </c>
      <c r="J3" s="16">
        <v>1</v>
      </c>
      <c r="K3" s="16">
        <v>1</v>
      </c>
      <c r="L3" s="16">
        <v>1</v>
      </c>
      <c r="M3" s="16">
        <v>1</v>
      </c>
      <c r="N3" s="16">
        <v>1</v>
      </c>
      <c r="O3" s="16">
        <v>1</v>
      </c>
      <c r="P3" s="16">
        <v>1</v>
      </c>
      <c r="Q3" s="16">
        <v>1</v>
      </c>
      <c r="R3" s="16">
        <v>0.1</v>
      </c>
    </row>
    <row r="4" spans="1:18" x14ac:dyDescent="0.25">
      <c r="A4" s="17"/>
      <c r="B4" s="18" t="str">
        <f>IF(AND(ISNUMBER(B3),ISNUMBER(FIND(",",B3)),LEN(B3)-LEN(SUBSTITUTE(B3,",",""))=1),IF(LEN(RIGHT(B3,LEN(B3)-FIND(",",B3)))&gt;3,ROW(),""),"")</f>
        <v/>
      </c>
      <c r="C4" s="18" t="str">
        <f>IF(AND(ISNUMBER(C3),ISNUMBER(FIND(",",C3)),LEN(C3)-LEN(SUBSTITUTE(C3,",",""))=1),IF(LEN(RIGHT(C3,LEN(C3)-FIND(",",C3)))&gt;3,ROW(),""),"")</f>
        <v/>
      </c>
      <c r="D4" s="18" t="str">
        <f t="shared" ref="D4:R4" si="0">IF(AND(ISNUMBER(D3),ISNUMBER(FIND(",",D3)),LEN(D3)-LEN(SUBSTITUTE(D3,",",""))=1),IF(LEN(RIGHT(D3,LEN(D3)-FIND(",",D3)))&gt;3,ROW(),""),"")</f>
        <v/>
      </c>
      <c r="E4" s="18" t="str">
        <f t="shared" si="0"/>
        <v/>
      </c>
      <c r="F4" s="18" t="str">
        <f t="shared" si="0"/>
        <v/>
      </c>
      <c r="G4" s="18" t="str">
        <f t="shared" si="0"/>
        <v/>
      </c>
      <c r="H4" s="18" t="str">
        <f t="shared" si="0"/>
        <v/>
      </c>
      <c r="I4" s="18" t="str">
        <f t="shared" si="0"/>
        <v/>
      </c>
      <c r="J4" s="18" t="str">
        <f t="shared" si="0"/>
        <v/>
      </c>
      <c r="K4" s="18" t="str">
        <f t="shared" si="0"/>
        <v/>
      </c>
      <c r="L4" s="18" t="str">
        <f t="shared" si="0"/>
        <v/>
      </c>
      <c r="M4" s="18" t="str">
        <f t="shared" si="0"/>
        <v/>
      </c>
      <c r="N4" s="18" t="str">
        <f t="shared" si="0"/>
        <v/>
      </c>
      <c r="O4" s="18" t="str">
        <f t="shared" si="0"/>
        <v/>
      </c>
      <c r="P4" s="18" t="str">
        <f t="shared" si="0"/>
        <v/>
      </c>
      <c r="Q4" s="18" t="str">
        <f t="shared" si="0"/>
        <v/>
      </c>
      <c r="R4" s="18" t="str">
        <f t="shared" si="0"/>
        <v/>
      </c>
    </row>
    <row r="5" spans="1:18" x14ac:dyDescent="0.25">
      <c r="A5" s="19"/>
      <c r="B5" s="20"/>
      <c r="C5" s="20"/>
      <c r="D5" s="20"/>
      <c r="E5" s="20"/>
      <c r="F5" s="20"/>
      <c r="G5" s="20"/>
      <c r="H5" s="21"/>
      <c r="I5" s="20"/>
      <c r="J5" s="20"/>
      <c r="K5" s="20"/>
      <c r="L5" s="20"/>
      <c r="M5" s="20"/>
      <c r="N5" s="20"/>
      <c r="O5" s="20"/>
      <c r="P5" s="20"/>
      <c r="Q5" s="20"/>
      <c r="R5" s="20"/>
    </row>
    <row r="6" spans="1:18" ht="60" x14ac:dyDescent="0.25">
      <c r="A6" s="22" t="s">
        <v>167</v>
      </c>
      <c r="F6" s="60" t="s">
        <v>43</v>
      </c>
      <c r="G6" s="60"/>
      <c r="H6" s="60"/>
      <c r="I6" s="60"/>
      <c r="J6" s="60" t="s">
        <v>44</v>
      </c>
      <c r="K6" s="60"/>
      <c r="L6" s="60"/>
      <c r="M6" s="60"/>
      <c r="N6" s="60" t="s">
        <v>45</v>
      </c>
      <c r="O6" s="60"/>
      <c r="P6" s="60"/>
      <c r="Q6" s="60"/>
      <c r="R6" s="60"/>
    </row>
    <row r="7" spans="1:18" x14ac:dyDescent="0.25">
      <c r="A7" s="23">
        <f>+'Darbų įkainiai'!F106</f>
        <v>241191.5</v>
      </c>
      <c r="B7" s="24"/>
      <c r="C7" s="24"/>
      <c r="D7" s="24"/>
      <c r="F7" s="60" t="s">
        <v>46</v>
      </c>
      <c r="G7" s="60"/>
      <c r="H7" s="60"/>
      <c r="I7" s="60"/>
      <c r="J7" s="60" t="s">
        <v>47</v>
      </c>
      <c r="K7" s="60"/>
      <c r="L7" s="60"/>
      <c r="M7" s="60"/>
      <c r="N7" s="60" t="s">
        <v>48</v>
      </c>
      <c r="O7" s="60"/>
      <c r="P7" s="60"/>
      <c r="Q7" s="60"/>
      <c r="R7" s="60"/>
    </row>
    <row r="8" spans="1:18" ht="15.75" x14ac:dyDescent="0.25">
      <c r="A8" s="18" t="str">
        <f>IF(AND(ISNUMBER(B7),ISNUMBER(FIND(",",B7)),LEN(B7)-LEN(SUBSTITUTE(B7,",",""))=1),IF(LEN(RIGHT(B7,LEN(B7)-FIND(",",B7)))&gt;2,ROW(),""),"")</f>
        <v/>
      </c>
      <c r="B8" s="59" t="str">
        <f>IF(ISNUMBER(LOOKUP(2,1/(A8:A9&lt;&gt;""),A8:A9))," Įrašyti daugiau nei 2 skaičiai po kablelio!","")</f>
        <v/>
      </c>
      <c r="C8" s="59"/>
      <c r="D8" s="25"/>
      <c r="F8" s="60" t="s">
        <v>49</v>
      </c>
      <c r="G8" s="60"/>
      <c r="H8" s="60"/>
      <c r="I8" s="60"/>
      <c r="J8" s="60" t="s">
        <v>50</v>
      </c>
      <c r="K8" s="60"/>
      <c r="L8" s="60"/>
      <c r="M8" s="60"/>
      <c r="N8" s="60" t="s">
        <v>51</v>
      </c>
      <c r="O8" s="60"/>
      <c r="P8" s="60"/>
      <c r="Q8" s="60"/>
      <c r="R8" s="60"/>
    </row>
    <row r="9" spans="1:18" x14ac:dyDescent="0.25">
      <c r="A9" s="18" t="str">
        <f>IF(AND(ISNUMBER(C7),ISNUMBER(FIND(",",C7)),LEN(C7)-LEN(SUBSTITUTE(C7,",",""))=1),IF(LEN(RIGHT(C7,LEN(C7)-FIND(",",C7)))&gt;2,ROW(),""),"")</f>
        <v/>
      </c>
      <c r="B9" s="25"/>
      <c r="C9" s="25"/>
    </row>
    <row r="10" spans="1:18" ht="72" customHeight="1" x14ac:dyDescent="0.25">
      <c r="A10" s="61"/>
      <c r="B10" s="22" t="s">
        <v>52</v>
      </c>
      <c r="C10" s="25"/>
      <c r="D10" s="26"/>
      <c r="E10" s="27"/>
      <c r="F10" s="28" t="s">
        <v>53</v>
      </c>
      <c r="G10" s="62" t="s">
        <v>168</v>
      </c>
      <c r="H10" s="62"/>
      <c r="I10" s="62"/>
      <c r="J10" s="62"/>
      <c r="K10" s="62"/>
      <c r="L10" s="62"/>
      <c r="M10" s="62"/>
      <c r="N10" s="62"/>
      <c r="O10" s="62"/>
      <c r="P10" s="62"/>
      <c r="Q10" s="62"/>
      <c r="R10" s="63"/>
    </row>
    <row r="11" spans="1:18" x14ac:dyDescent="0.25">
      <c r="A11" s="61"/>
      <c r="B11" s="29">
        <f>(SUM(A7)*B3+SUM(A7)*C3+SUM(A7)*D3+SUM(A7)*E3+SUM(A7)*F3+SUM(A7)*G3+SUM(A7)*H3+SUM(A7)*I3+SUM(A7)*J3+SUM(A7)*K3+SUM(A7)*L3+SUM(A7)*M3+SUM(A7)*N3+SUM(A7)*O3+SUM(A7)*P3+SUM(A7)*Q3+SUM(A7)*R3)/1000</f>
        <v>8562.2999999999993</v>
      </c>
      <c r="C11" s="30"/>
      <c r="E11" s="27"/>
      <c r="F11" s="27"/>
      <c r="G11" s="27"/>
      <c r="H11" s="27"/>
      <c r="I11" s="27"/>
      <c r="J11" s="27"/>
      <c r="K11" s="27"/>
      <c r="L11" s="27"/>
      <c r="M11" s="27"/>
      <c r="N11" s="27"/>
      <c r="O11" s="27"/>
      <c r="P11" s="27"/>
      <c r="Q11" s="27"/>
      <c r="R11" s="27"/>
    </row>
    <row r="12" spans="1:18" x14ac:dyDescent="0.25">
      <c r="F12" s="31"/>
    </row>
    <row r="13" spans="1:18" x14ac:dyDescent="0.25">
      <c r="A13" s="56" t="s">
        <v>54</v>
      </c>
      <c r="B13" s="56"/>
      <c r="C13" s="56"/>
    </row>
    <row r="14" spans="1:18" x14ac:dyDescent="0.25">
      <c r="A14" s="57" t="s">
        <v>55</v>
      </c>
      <c r="B14" s="57"/>
      <c r="C14" s="57"/>
    </row>
    <row r="15" spans="1:18" ht="14.45" customHeight="1" x14ac:dyDescent="0.25">
      <c r="A15" s="58" t="s">
        <v>56</v>
      </c>
      <c r="B15" s="58"/>
      <c r="C15" s="58"/>
    </row>
    <row r="17" spans="1:18" x14ac:dyDescent="0.25">
      <c r="A17" s="24"/>
      <c r="B17" s="24"/>
      <c r="C17" s="24"/>
      <c r="D17" s="24"/>
      <c r="E17" s="24"/>
      <c r="F17" s="24"/>
      <c r="G17" s="24"/>
      <c r="H17" s="24"/>
      <c r="I17" s="24"/>
      <c r="J17" s="24"/>
      <c r="K17" s="24"/>
      <c r="L17" s="24"/>
      <c r="M17" s="24"/>
      <c r="N17" s="24"/>
      <c r="O17" s="24"/>
      <c r="P17" s="24"/>
      <c r="Q17" s="24"/>
      <c r="R17" s="24"/>
    </row>
    <row r="18" spans="1:18" x14ac:dyDescent="0.25">
      <c r="A18" s="24"/>
      <c r="B18" s="24"/>
      <c r="C18" s="24"/>
      <c r="D18" s="24"/>
      <c r="E18" s="24"/>
      <c r="F18" s="24"/>
      <c r="G18" s="24"/>
      <c r="H18" s="24"/>
      <c r="I18" s="24"/>
      <c r="J18" s="24"/>
      <c r="K18" s="24"/>
      <c r="L18" s="24"/>
      <c r="M18" s="24"/>
      <c r="N18" s="24"/>
      <c r="O18" s="24"/>
      <c r="P18" s="24"/>
      <c r="Q18" s="24"/>
      <c r="R18" s="24"/>
    </row>
    <row r="19" spans="1:18" x14ac:dyDescent="0.25">
      <c r="A19" s="24"/>
      <c r="B19" s="24"/>
      <c r="C19" s="24"/>
      <c r="D19" s="24"/>
      <c r="E19" s="32"/>
      <c r="F19" s="32"/>
      <c r="G19" s="33"/>
      <c r="H19" s="33"/>
      <c r="I19" s="33"/>
      <c r="J19" s="33"/>
      <c r="K19" s="33"/>
      <c r="L19" s="33"/>
      <c r="M19" s="33"/>
      <c r="N19" s="33"/>
      <c r="O19" s="33"/>
      <c r="P19" s="33"/>
      <c r="Q19" s="33"/>
      <c r="R19" s="33"/>
    </row>
  </sheetData>
  <sheetProtection algorithmName="SHA-512" hashValue="CTnqxYGY1u3JhuISDMhbxgq1UCHvd3bKPEfswChGFUF9nOaMUfTxnxBZtFPHLpHFprUcYxBMCvbP0Q1N4mdL6g==" saltValue="tIPLobeN+Y7M4DRC3o6WBQ==" spinCount="100000" sheet="1" objects="1" scenarios="1"/>
  <mergeCells count="15">
    <mergeCell ref="J8:M8"/>
    <mergeCell ref="N8:R8"/>
    <mergeCell ref="A10:A11"/>
    <mergeCell ref="G10:R10"/>
    <mergeCell ref="F6:I6"/>
    <mergeCell ref="J6:M6"/>
    <mergeCell ref="N6:R6"/>
    <mergeCell ref="F7:I7"/>
    <mergeCell ref="J7:M7"/>
    <mergeCell ref="N7:R7"/>
    <mergeCell ref="A13:C13"/>
    <mergeCell ref="A14:C14"/>
    <mergeCell ref="A15:C15"/>
    <mergeCell ref="B8:C8"/>
    <mergeCell ref="F8:I8"/>
  </mergeCells>
  <conditionalFormatting sqref="B3">
    <cfRule type="cellIs" dxfId="33" priority="34" operator="greaterThan">
      <formula>B2</formula>
    </cfRule>
  </conditionalFormatting>
  <conditionalFormatting sqref="B3">
    <cfRule type="containsBlanks" dxfId="32" priority="33">
      <formula>LEN(TRIM(B3))=0</formula>
    </cfRule>
  </conditionalFormatting>
  <conditionalFormatting sqref="C3">
    <cfRule type="cellIs" dxfId="31" priority="32" operator="greaterThan">
      <formula>C2</formula>
    </cfRule>
  </conditionalFormatting>
  <conditionalFormatting sqref="C3">
    <cfRule type="containsBlanks" dxfId="30" priority="31">
      <formula>LEN(TRIM(C3))=0</formula>
    </cfRule>
  </conditionalFormatting>
  <conditionalFormatting sqref="D3">
    <cfRule type="cellIs" dxfId="29" priority="30" operator="greaterThan">
      <formula>D2</formula>
    </cfRule>
  </conditionalFormatting>
  <conditionalFormatting sqref="D3">
    <cfRule type="containsBlanks" dxfId="28" priority="29">
      <formula>LEN(TRIM(D3))=0</formula>
    </cfRule>
  </conditionalFormatting>
  <conditionalFormatting sqref="E3">
    <cfRule type="cellIs" dxfId="27" priority="28" operator="greaterThan">
      <formula>E2</formula>
    </cfRule>
  </conditionalFormatting>
  <conditionalFormatting sqref="E3">
    <cfRule type="containsBlanks" dxfId="26" priority="27">
      <formula>LEN(TRIM(E3))=0</formula>
    </cfRule>
  </conditionalFormatting>
  <conditionalFormatting sqref="F3">
    <cfRule type="cellIs" dxfId="25" priority="26" operator="greaterThan">
      <formula>F2</formula>
    </cfRule>
  </conditionalFormatting>
  <conditionalFormatting sqref="F3">
    <cfRule type="containsBlanks" dxfId="24" priority="25">
      <formula>LEN(TRIM(F3))=0</formula>
    </cfRule>
  </conditionalFormatting>
  <conditionalFormatting sqref="G3">
    <cfRule type="cellIs" dxfId="23" priority="24" operator="greaterThan">
      <formula>G2</formula>
    </cfRule>
  </conditionalFormatting>
  <conditionalFormatting sqref="G3">
    <cfRule type="containsBlanks" dxfId="22" priority="23">
      <formula>LEN(TRIM(G3))=0</formula>
    </cfRule>
  </conditionalFormatting>
  <conditionalFormatting sqref="H3">
    <cfRule type="cellIs" dxfId="21" priority="22" operator="greaterThan">
      <formula>H2</formula>
    </cfRule>
  </conditionalFormatting>
  <conditionalFormatting sqref="H3">
    <cfRule type="containsBlanks" dxfId="20" priority="21">
      <formula>LEN(TRIM(H3))=0</formula>
    </cfRule>
  </conditionalFormatting>
  <conditionalFormatting sqref="I3">
    <cfRule type="cellIs" dxfId="19" priority="20" operator="greaterThan">
      <formula>I2</formula>
    </cfRule>
  </conditionalFormatting>
  <conditionalFormatting sqref="I3">
    <cfRule type="containsBlanks" dxfId="18" priority="19">
      <formula>LEN(TRIM(I3))=0</formula>
    </cfRule>
  </conditionalFormatting>
  <conditionalFormatting sqref="J3">
    <cfRule type="cellIs" dxfId="17" priority="18" operator="greaterThan">
      <formula>J2</formula>
    </cfRule>
  </conditionalFormatting>
  <conditionalFormatting sqref="J3">
    <cfRule type="containsBlanks" dxfId="16" priority="17">
      <formula>LEN(TRIM(J3))=0</formula>
    </cfRule>
  </conditionalFormatting>
  <conditionalFormatting sqref="K3">
    <cfRule type="cellIs" dxfId="15" priority="16" operator="greaterThan">
      <formula>K2</formula>
    </cfRule>
  </conditionalFormatting>
  <conditionalFormatting sqref="K3">
    <cfRule type="containsBlanks" dxfId="14" priority="15">
      <formula>LEN(TRIM(K3))=0</formula>
    </cfRule>
  </conditionalFormatting>
  <conditionalFormatting sqref="L3">
    <cfRule type="cellIs" dxfId="13" priority="14" operator="greaterThan">
      <formula>L2</formula>
    </cfRule>
  </conditionalFormatting>
  <conditionalFormatting sqref="L3">
    <cfRule type="containsBlanks" dxfId="12" priority="13">
      <formula>LEN(TRIM(L3))=0</formula>
    </cfRule>
  </conditionalFormatting>
  <conditionalFormatting sqref="M3">
    <cfRule type="cellIs" dxfId="11" priority="12" operator="greaterThan">
      <formula>M2</formula>
    </cfRule>
  </conditionalFormatting>
  <conditionalFormatting sqref="M3">
    <cfRule type="containsBlanks" dxfId="10" priority="11">
      <formula>LEN(TRIM(M3))=0</formula>
    </cfRule>
  </conditionalFormatting>
  <conditionalFormatting sqref="N3">
    <cfRule type="cellIs" dxfId="9" priority="10" operator="greaterThan">
      <formula>N2</formula>
    </cfRule>
  </conditionalFormatting>
  <conditionalFormatting sqref="N3">
    <cfRule type="containsBlanks" dxfId="8" priority="9">
      <formula>LEN(TRIM(N3))=0</formula>
    </cfRule>
  </conditionalFormatting>
  <conditionalFormatting sqref="O3">
    <cfRule type="cellIs" dxfId="7" priority="8" operator="greaterThan">
      <formula>O2</formula>
    </cfRule>
  </conditionalFormatting>
  <conditionalFormatting sqref="O3">
    <cfRule type="containsBlanks" dxfId="6" priority="7">
      <formula>LEN(TRIM(O3))=0</formula>
    </cfRule>
  </conditionalFormatting>
  <conditionalFormatting sqref="P3">
    <cfRule type="cellIs" dxfId="5" priority="6" operator="greaterThan">
      <formula>P2</formula>
    </cfRule>
  </conditionalFormatting>
  <conditionalFormatting sqref="P3">
    <cfRule type="containsBlanks" dxfId="4" priority="5">
      <formula>LEN(TRIM(P3))=0</formula>
    </cfRule>
  </conditionalFormatting>
  <conditionalFormatting sqref="Q3">
    <cfRule type="cellIs" dxfId="3" priority="4" operator="greaterThan">
      <formula>Q2</formula>
    </cfRule>
  </conditionalFormatting>
  <conditionalFormatting sqref="Q3">
    <cfRule type="containsBlanks" dxfId="2" priority="3">
      <formula>LEN(TRIM(Q3))=0</formula>
    </cfRule>
  </conditionalFormatting>
  <conditionalFormatting sqref="R3">
    <cfRule type="cellIs" dxfId="1" priority="2" operator="greaterThan">
      <formula>R2</formula>
    </cfRule>
  </conditionalFormatting>
  <conditionalFormatting sqref="R3">
    <cfRule type="containsBlanks" dxfId="0" priority="1">
      <formula>LEN(TRIM(R3))=0</formula>
    </cfRule>
  </conditionalFormatting>
  <dataValidations count="2">
    <dataValidation type="custom" showErrorMessage="1" errorTitle="Neteisingai įvesta" error="Užpildyta ne pagal reikalavimus (įrašyti daugiau nei 2 skaičiai po kablelio)_x000a_(užpildžius visas pozicijas teisingai - neužsidega)" prompt="Galima įvesti ne daugiau 3 skaičius po kablelio" sqref="A7" xr:uid="{8C51587A-4262-4387-8596-28E13ECD6344}">
      <formula1>ROUND(A7,2)=A7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790F607C-E5DC-45AA-B751-A983D516243F}">
      <formula1>ROUND(B3,3)=B3</formula1>
    </dataValidation>
  </dataValidation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Skaičiuoklė</vt:lpstr>
      <vt:lpstr>Darbų įkainiai</vt:lpstr>
      <vt:lpstr>Sistelos koeficientai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2022-01-11T11:08:08Z</dcterms:created>
  <dcterms:modified xsi:type="dcterms:W3CDTF">2022-11-16T07:24:30Z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2022-01-06T08:17:18Z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2b2d9918-3cf5-490c-b340-d0b2a66cfff5</vt:lpwstr>
  </property>
  <property fmtid="{D5CDD505-2E9C-101B-9397-08002B2CF9AE}" pid="8" name="MSIP_Label_190751af-2442-49a7-b7b9-9f0bcce858c9_ContentBits">
    <vt:lpwstr>0</vt:lpwstr>
  </property>
</Properties>
</file>